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20730" windowHeight="11760" activeTab="2"/>
  </bookViews>
  <sheets>
    <sheet name="REKAPITULACIJA" sheetId="1" r:id="rId1"/>
    <sheet name="JLP(R)FP-Ril 3. razina" sheetId="3" r:id="rId2"/>
    <sheet name="JLP(R)S FP-PiP 1" sheetId="4" r:id="rId3"/>
  </sheets>
  <calcPr calcId="125725"/>
</workbook>
</file>

<file path=xl/calcChain.xml><?xml version="1.0" encoding="utf-8"?>
<calcChain xmlns="http://schemas.openxmlformats.org/spreadsheetml/2006/main">
  <c r="C23" i="4"/>
  <c r="S27" i="3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26"/>
  <c r="B7"/>
  <c r="M46"/>
  <c r="M30"/>
  <c r="D37" i="1"/>
  <c r="D39"/>
  <c r="E20"/>
  <c r="D36"/>
  <c r="B12" i="3"/>
  <c r="B11"/>
  <c r="B10"/>
  <c r="Q46"/>
  <c r="Q30"/>
  <c r="I42"/>
  <c r="D35" i="1"/>
  <c r="B23" i="4"/>
  <c r="G23"/>
  <c r="D23"/>
  <c r="O46" i="3"/>
  <c r="O30"/>
  <c r="I30"/>
  <c r="I46" s="1"/>
  <c r="B9" s="1"/>
  <c r="I36"/>
  <c r="G30"/>
  <c r="E30"/>
  <c r="E26"/>
  <c r="E47" i="1"/>
  <c r="E44" s="1"/>
  <c r="D49"/>
  <c r="D47" s="1"/>
  <c r="D44" s="1"/>
  <c r="D48"/>
  <c r="E40"/>
  <c r="D40"/>
  <c r="D41"/>
  <c r="E34"/>
  <c r="D38"/>
  <c r="D34"/>
  <c r="D33"/>
  <c r="E30"/>
  <c r="D32"/>
  <c r="D30" s="1"/>
  <c r="D29" l="1"/>
  <c r="D51" s="1"/>
  <c r="E29"/>
  <c r="E51" s="1"/>
  <c r="E46" i="3"/>
  <c r="E6" i="1"/>
  <c r="E24"/>
  <c r="E25"/>
  <c r="D7"/>
  <c r="D26" s="1"/>
  <c r="E9" l="1"/>
  <c r="E23"/>
  <c r="E22"/>
  <c r="E21"/>
  <c r="E19"/>
  <c r="E17"/>
  <c r="E16"/>
  <c r="E15"/>
  <c r="E13"/>
  <c r="E12"/>
  <c r="E11"/>
  <c r="E10"/>
  <c r="H36" i="3"/>
  <c r="H30"/>
  <c r="H46" s="1"/>
  <c r="F30"/>
  <c r="F36"/>
  <c r="H42"/>
  <c r="N30"/>
  <c r="E7" i="1" l="1"/>
  <c r="E26" s="1"/>
  <c r="N26" i="3"/>
  <c r="N46" l="1"/>
  <c r="C27"/>
  <c r="C28"/>
  <c r="C29"/>
  <c r="C30"/>
  <c r="C31"/>
  <c r="C32"/>
  <c r="C33"/>
  <c r="C34"/>
  <c r="C35"/>
  <c r="C36"/>
  <c r="C37"/>
  <c r="C40"/>
  <c r="C41"/>
  <c r="C42"/>
  <c r="C43"/>
  <c r="C44"/>
  <c r="C45"/>
  <c r="C46"/>
  <c r="C26"/>
  <c r="B13" l="1"/>
  <c r="B15" s="1"/>
  <c r="J23" i="4"/>
  <c r="H23"/>
  <c r="E23"/>
  <c r="I24" l="1"/>
  <c r="C27" s="1"/>
  <c r="D24" l="1"/>
</calcChain>
</file>

<file path=xl/sharedStrings.xml><?xml version="1.0" encoding="utf-8"?>
<sst xmlns="http://schemas.openxmlformats.org/spreadsheetml/2006/main" count="182" uniqueCount="144">
  <si>
    <t>PRIHODI I PRIMICI</t>
  </si>
  <si>
    <t>Račun</t>
  </si>
  <si>
    <t>Pomoći iz proračuna</t>
  </si>
  <si>
    <t>633</t>
  </si>
  <si>
    <t>634</t>
  </si>
  <si>
    <t xml:space="preserve">Prihodi od financijske imovine     </t>
  </si>
  <si>
    <t xml:space="preserve">Prihodi po posebnim propisima     </t>
  </si>
  <si>
    <t>RASHODI I IZDACI</t>
  </si>
  <si>
    <t>Rashodi poslovanja</t>
  </si>
  <si>
    <t>Izdaci za zaposlene</t>
  </si>
  <si>
    <t>Plaće</t>
  </si>
  <si>
    <t>Ostali rashodi za zaposlene</t>
  </si>
  <si>
    <t>Doprinosi na plaće</t>
  </si>
  <si>
    <t>Materijalni rashodi</t>
  </si>
  <si>
    <t>Rashodi za materijal i energiju</t>
  </si>
  <si>
    <t>Rashodi za usluge</t>
  </si>
  <si>
    <t>Naknade troškova osobama van radnog odnosa</t>
  </si>
  <si>
    <t>Financijski rashodi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</si>
  <si>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</si>
  <si>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</si>
  <si>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</si>
  <si>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</si>
  <si>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</si>
  <si>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</si>
  <si>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</si>
  <si>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Korisnik proračuna</t>
  </si>
  <si>
    <t>Prihodi i primici</t>
  </si>
  <si>
    <t>Opći prihodi i primici</t>
  </si>
  <si>
    <t>Prihodi za posebne namjene</t>
  </si>
  <si>
    <t>Pomoći</t>
  </si>
  <si>
    <t>Donacije</t>
  </si>
  <si>
    <t>Ukupno</t>
  </si>
  <si>
    <t>Brojčana oznaka i naziv glavnog programa</t>
  </si>
  <si>
    <t>u kunama</t>
  </si>
  <si>
    <t>Račun rashoda/izdatka</t>
  </si>
  <si>
    <t>Naziv računa</t>
  </si>
  <si>
    <t>Ministarstvo znanosti,obrazovanja i športa</t>
  </si>
  <si>
    <t>Prihodi od nefinancijske imovine i nadoknade šteta s osnova osiguranja</t>
  </si>
  <si>
    <t xml:space="preserve">Rashodi za zaposlene </t>
  </si>
  <si>
    <t xml:space="preserve">Plaće   </t>
  </si>
  <si>
    <t xml:space="preserve">Rashodi za materijal i energiju </t>
  </si>
  <si>
    <t xml:space="preserve">Rashodi za usluge </t>
  </si>
  <si>
    <t>Nakn.tr.osob.izvan rad.odn.</t>
  </si>
  <si>
    <t>Ostali nespomenuti rashodi poslovanja</t>
  </si>
  <si>
    <t xml:space="preserve">Ostali financijski rashodi </t>
  </si>
  <si>
    <t xml:space="preserve">Rashodi za nabavu proizvodne dugotrajne imovine </t>
  </si>
  <si>
    <t xml:space="preserve">Postrojenja i oprema </t>
  </si>
  <si>
    <t xml:space="preserve">Knjige, umjetnička djela </t>
  </si>
  <si>
    <t>Ulaganja u računalne prog.</t>
  </si>
  <si>
    <t xml:space="preserve">UKUPNO </t>
  </si>
  <si>
    <t>M.P.</t>
  </si>
  <si>
    <t>Datum:</t>
  </si>
  <si>
    <t xml:space="preserve">Brojčana oznaka i naziv programa: </t>
  </si>
  <si>
    <t xml:space="preserve">Tehničko i strukovno srednje obrazovanje </t>
  </si>
  <si>
    <t>Brojčana oznaka i naziv aktivnosti:</t>
  </si>
  <si>
    <t xml:space="preserve">Redovna djelatnost </t>
  </si>
  <si>
    <t xml:space="preserve">Brojčana oznaka funkcijske klasifikacije: </t>
  </si>
  <si>
    <t xml:space="preserve">Osnovno obrazovanje </t>
  </si>
  <si>
    <t xml:space="preserve">Brojčana oznaka lokacijske klasifikacije: </t>
  </si>
  <si>
    <t>Obrazac JLP(R)S FP-PiP 1</t>
  </si>
  <si>
    <t>Izvor</t>
  </si>
  <si>
    <t>Vlastiti prihodi</t>
  </si>
  <si>
    <t xml:space="preserve">Donacije </t>
  </si>
  <si>
    <t>Namjenski primici od zaduživanja</t>
  </si>
  <si>
    <t>Prihod od financijske imovine 641</t>
  </si>
  <si>
    <t>Prihodi iz proračuna 671</t>
  </si>
  <si>
    <t>Ukupno (po izvorima)</t>
  </si>
  <si>
    <t>Pomoći od ostalih subjekata unutar općeg proračuna 634</t>
  </si>
  <si>
    <t>Naknade troškova zaposlenima</t>
  </si>
  <si>
    <t>Prihodi od financijske imovine</t>
  </si>
  <si>
    <t>Kapitalne pomoći iz općinskih proračuna 633</t>
  </si>
  <si>
    <t>Pomoći proračunskim korisnicima iz proračuna koji im nije nadležan 636</t>
  </si>
  <si>
    <t>* AZZO</t>
  </si>
  <si>
    <t>636</t>
  </si>
  <si>
    <t>Rashodi za nabavu neproizvedene dugotrajne imovine</t>
  </si>
  <si>
    <t>Nematerijalna imovina</t>
  </si>
  <si>
    <t>Ostali nespomenuti troškovi</t>
  </si>
  <si>
    <t>* općine</t>
  </si>
  <si>
    <t>Vlastiti</t>
  </si>
  <si>
    <t>Glazbena škola Josipa Runjanina Vinkovci</t>
  </si>
  <si>
    <t>* gradski proračun</t>
  </si>
  <si>
    <t>GLAZBENA ŠOLA JOSIPA RUNJANINA VINKOVCI</t>
  </si>
  <si>
    <t>01 Glazbena škola Josipa Runjanina Vinkovci</t>
  </si>
  <si>
    <t>Vinkovci</t>
  </si>
  <si>
    <t>GLAZBENA ŠKOLA JOSIPA RUNJANINA VINKOVCI</t>
  </si>
  <si>
    <t>Pomoći proračunskim korisnicima iz proračuna koji im nije nadležan 636 - ŽUPANIJA</t>
  </si>
  <si>
    <t>* gradski proračun- decentralizirani</t>
  </si>
  <si>
    <t>Grad-decentralizirani</t>
  </si>
  <si>
    <t>Županija</t>
  </si>
  <si>
    <t>Grad Vinkovci</t>
  </si>
  <si>
    <t>Plan 2019.</t>
  </si>
  <si>
    <t>Plan 2020.</t>
  </si>
  <si>
    <t xml:space="preserve">Plan za 2019. </t>
  </si>
  <si>
    <t>* državni proračun- MZO (plaće)</t>
  </si>
  <si>
    <t>Plan 2021.</t>
  </si>
  <si>
    <t>Pokrivanje djela manjka iz prethodne godine</t>
  </si>
  <si>
    <t>Plan za 2019.</t>
  </si>
  <si>
    <t>2019.</t>
  </si>
  <si>
    <t>Pokrivanje manjka iz 2018. godine</t>
  </si>
  <si>
    <t>UKUPNO</t>
  </si>
  <si>
    <t>65264, 66151</t>
  </si>
  <si>
    <t>Povećanje/smanjenje</t>
  </si>
  <si>
    <t>Manjak iz prethodne godine</t>
  </si>
  <si>
    <t>Prihodi poslovanja</t>
  </si>
  <si>
    <t>Pomoći pror.koris.iz proračuna koji im nije nadležan-Ministarstvo znanosti i obrazovanja (plaće)</t>
  </si>
  <si>
    <t>Pomoći pror.koris.iz proračuna koji im nije nadležan-Ministarsvo kulture (natjecanje)</t>
  </si>
  <si>
    <t>Pomoći od ostalih subjekata unutar općeg proračuna- Hrvatski zavod za zapošljavanje (SOR)</t>
  </si>
  <si>
    <t>Pomoći pror.koris.iz proračuna koji im nije nadležan-Agencija za odgoj i obrazovanje (natjecanja)</t>
  </si>
  <si>
    <t>Pomoći pror.koris.iz proračuna koji im nije nadležan-Vukovarsko srijemska županija (prijevoz)</t>
  </si>
  <si>
    <t>Prihodi iz proračuna za redovnu djelatnost-Grad Vinkovci (decentralizirana sredstva)</t>
  </si>
  <si>
    <t>Prihodi od prodaje nefinancijske imovine</t>
  </si>
  <si>
    <t>Prihodi od prodaje postrojenja i opreme</t>
  </si>
  <si>
    <t>Ukupni prihodi poslovanja i prihodi od prodaje nefinancijske imovine (umanjenje nakon pokrića manjka od 30.000,00 kn)</t>
  </si>
  <si>
    <t xml:space="preserve">Ostali prihodi </t>
  </si>
  <si>
    <t>Prihodi od pozitivnih tečajnih razlika</t>
  </si>
  <si>
    <t>Prihodi od nefinancijske imovine</t>
  </si>
  <si>
    <r>
      <t>prihoda i primitaka</t>
    </r>
    <r>
      <rPr>
        <b/>
        <vertAlign val="superscript"/>
        <sz val="12"/>
        <rFont val="Times New Roman"/>
        <family val="1"/>
        <charset val="238"/>
      </rPr>
      <t xml:space="preserve"> *2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</si>
  <si>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Times New Roman"/>
        <family val="1"/>
        <charset val="238"/>
      </rPr>
      <t>*1</t>
    </r>
  </si>
  <si>
    <t>Vlastiti prihodi 65264, 66151, 68311, 64161</t>
  </si>
  <si>
    <t>Prihodi od prodaje postrojenja i opreme 722</t>
  </si>
  <si>
    <t xml:space="preserve">M.P. </t>
  </si>
  <si>
    <t>Pomoći pror.koris.iz proračuna koji im nije nadležan-Ministarstvo znanosti i obrazovanja (lektira)</t>
  </si>
  <si>
    <t>Donacije od pravnih osoba, fizičkih osoba i subjekata izvan općeg proračuna</t>
  </si>
  <si>
    <t>* državni proračun- MZO (lektira)</t>
  </si>
  <si>
    <t>* državni proračun- Ministarstvo kulture (natjecanje)</t>
  </si>
  <si>
    <t>Donacije od pravnih osoba, fizičkih osoba i subjekata izvan općeg proračuna 663</t>
  </si>
  <si>
    <t>63814</t>
  </si>
  <si>
    <t>Tekuće pomoći od izvanproračunskog korisnika temeljem prijenosa EU sredstava (HZZ pripravništvo)</t>
  </si>
  <si>
    <t>Tekuće pomoći od izvanproračunskog korisnika temeljem prijenosa EU sredstava (HZZ pripravništvo) 63814</t>
  </si>
  <si>
    <t xml:space="preserve">III. IZMJENE I DOPUNE FINANCIJSKOG PLANA - Prihodi i primici za 2019. </t>
  </si>
  <si>
    <t>III. IZMJENA I DOPUNA FINANCIJSKOG PLANA ZA 2019. GODINU</t>
  </si>
  <si>
    <t xml:space="preserve">III. IZMJENA I DOPUNA FINANCIJSKOG PLANA ZA 2019. GODINU S PREGLEDOM PROJEKCIJA ZA 2019. I 2020. </t>
  </si>
  <si>
    <t>Ostali rashodi</t>
  </si>
  <si>
    <t>Kazne,penali i naknade štete</t>
  </si>
  <si>
    <t>Kazne, penali i naknade štete</t>
  </si>
  <si>
    <t>Prihodi iz proračuna za redovnu djelatnost-Grad Vinkovci (najam i natjecanje i oprema)</t>
  </si>
  <si>
    <t>Izmjene od 18.12.2019.</t>
  </si>
  <si>
    <t>Vinkovci, prosinac 2019.g.</t>
  </si>
  <si>
    <t xml:space="preserve">                            Ravnatelj: __________________________________ (Dinka Peti)</t>
  </si>
  <si>
    <t>Izmjena od 18.12.2019.</t>
  </si>
  <si>
    <t>18.12.2019.</t>
  </si>
  <si>
    <t>Ravnatelj: __________________________________ (Dinka Peti)</t>
  </si>
  <si>
    <t>Datum: 18.12.2019.</t>
  </si>
  <si>
    <t xml:space="preserve">Plan od 18.12.2019. 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</si>
</sst>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3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i/>
      <sz val="15"/>
      <name val="Times New Roman"/>
      <family val="1"/>
      <charset val="238"/>
    </font>
    <font>
      <sz val="15"/>
      <color theme="1"/>
      <name val="Times New Roman"/>
      <family val="1"/>
      <charset val="238"/>
    </font>
    <font>
      <b/>
      <sz val="15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0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</cellStyleXfs>
  <cellXfs count="341">
    <xf numFmtId="0" fontId="0" fillId="0" borderId="0" xfId="0"/>
    <xf numFmtId="3" fontId="5" fillId="0" borderId="0" xfId="0" applyNumberFormat="1" applyFont="1" applyAlignment="1">
      <alignment wrapText="1"/>
    </xf>
    <xf numFmtId="0" fontId="7" fillId="9" borderId="15" xfId="1" applyFont="1" applyFill="1" applyBorder="1"/>
    <xf numFmtId="0" fontId="8" fillId="0" borderId="0" xfId="0" applyFont="1"/>
    <xf numFmtId="4" fontId="7" fillId="5" borderId="8" xfId="1" applyNumberFormat="1" applyFont="1" applyFill="1" applyBorder="1" applyAlignment="1">
      <alignment horizontal="right" wrapText="1"/>
    </xf>
    <xf numFmtId="164" fontId="7" fillId="9" borderId="23" xfId="1" applyNumberFormat="1" applyFont="1" applyFill="1" applyBorder="1" applyAlignment="1">
      <alignment horizontal="center" vertical="center" wrapText="1"/>
    </xf>
    <xf numFmtId="164" fontId="7" fillId="9" borderId="37" xfId="1" applyNumberFormat="1" applyFont="1" applyFill="1" applyBorder="1" applyAlignment="1">
      <alignment horizontal="center" vertical="center" wrapText="1"/>
    </xf>
    <xf numFmtId="0" fontId="7" fillId="9" borderId="23" xfId="1" applyNumberFormat="1" applyFont="1" applyFill="1" applyBorder="1" applyAlignment="1">
      <alignment horizontal="center" wrapText="1"/>
    </xf>
    <xf numFmtId="0" fontId="12" fillId="0" borderId="0" xfId="0" applyFont="1"/>
    <xf numFmtId="0" fontId="10" fillId="0" borderId="0" xfId="1" applyFont="1"/>
    <xf numFmtId="0" fontId="7" fillId="0" borderId="0" xfId="1" applyFont="1" applyAlignment="1">
      <alignment horizontal="right"/>
    </xf>
    <xf numFmtId="0" fontId="7" fillId="2" borderId="15" xfId="1" applyFont="1" applyFill="1" applyBorder="1" applyAlignment="1">
      <alignment horizontal="center" vertical="center"/>
    </xf>
    <xf numFmtId="49" fontId="7" fillId="2" borderId="23" xfId="1" applyNumberFormat="1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/>
    </xf>
    <xf numFmtId="49" fontId="7" fillId="9" borderId="23" xfId="1" applyNumberFormat="1" applyFont="1" applyFill="1" applyBorder="1" applyAlignment="1">
      <alignment horizontal="center" wrapText="1"/>
    </xf>
    <xf numFmtId="49" fontId="10" fillId="5" borderId="28" xfId="1" applyNumberFormat="1" applyFont="1" applyFill="1" applyBorder="1" applyAlignment="1">
      <alignment horizontal="right" wrapText="1"/>
    </xf>
    <xf numFmtId="49" fontId="10" fillId="5" borderId="1" xfId="1" applyNumberFormat="1" applyFont="1" applyFill="1" applyBorder="1" applyAlignment="1">
      <alignment horizontal="right" wrapText="1"/>
    </xf>
    <xf numFmtId="0" fontId="10" fillId="5" borderId="1" xfId="1" applyFont="1" applyFill="1" applyBorder="1"/>
    <xf numFmtId="3" fontId="10" fillId="5" borderId="1" xfId="1" applyNumberFormat="1" applyFont="1" applyFill="1" applyBorder="1" applyAlignment="1">
      <alignment horizontal="right"/>
    </xf>
    <xf numFmtId="3" fontId="10" fillId="3" borderId="1" xfId="1" applyNumberFormat="1" applyFont="1" applyFill="1" applyBorder="1" applyAlignment="1">
      <alignment horizontal="right"/>
    </xf>
    <xf numFmtId="4" fontId="10" fillId="3" borderId="1" xfId="1" applyNumberFormat="1" applyFont="1" applyFill="1" applyBorder="1" applyAlignment="1">
      <alignment horizontal="right" wrapText="1"/>
    </xf>
    <xf numFmtId="4" fontId="10" fillId="3" borderId="19" xfId="1" applyNumberFormat="1" applyFont="1" applyFill="1" applyBorder="1" applyAlignment="1">
      <alignment horizontal="right" wrapText="1"/>
    </xf>
    <xf numFmtId="4" fontId="7" fillId="9" borderId="23" xfId="1" applyNumberFormat="1" applyFont="1" applyFill="1" applyBorder="1"/>
    <xf numFmtId="4" fontId="7" fillId="9" borderId="37" xfId="1" applyNumberFormat="1" applyFont="1" applyFill="1" applyBorder="1"/>
    <xf numFmtId="0" fontId="7" fillId="0" borderId="0" xfId="1" applyFont="1" applyBorder="1" applyAlignment="1">
      <alignment wrapText="1"/>
    </xf>
    <xf numFmtId="0" fontId="10" fillId="0" borderId="0" xfId="1" applyFont="1" applyBorder="1"/>
    <xf numFmtId="3" fontId="7" fillId="0" borderId="0" xfId="1" applyNumberFormat="1" applyFont="1" applyBorder="1"/>
    <xf numFmtId="0" fontId="7" fillId="3" borderId="35" xfId="1" applyNumberFormat="1" applyFont="1" applyFill="1" applyBorder="1" applyAlignment="1">
      <alignment horizontal="left"/>
    </xf>
    <xf numFmtId="3" fontId="7" fillId="3" borderId="23" xfId="1" applyNumberFormat="1" applyFont="1" applyFill="1" applyBorder="1" applyAlignment="1">
      <alignment horizontal="right"/>
    </xf>
    <xf numFmtId="4" fontId="7" fillId="3" borderId="23" xfId="1" applyNumberFormat="1" applyFont="1" applyFill="1" applyBorder="1" applyAlignment="1">
      <alignment horizontal="right"/>
    </xf>
    <xf numFmtId="0" fontId="7" fillId="5" borderId="9" xfId="1" applyNumberFormat="1" applyFont="1" applyFill="1" applyBorder="1" applyAlignment="1">
      <alignment horizontal="right" wrapText="1"/>
    </xf>
    <xf numFmtId="0" fontId="13" fillId="5" borderId="12" xfId="1" applyNumberFormat="1" applyFont="1" applyFill="1" applyBorder="1" applyAlignment="1">
      <alignment horizontal="right" wrapText="1"/>
    </xf>
    <xf numFmtId="0" fontId="13" fillId="3" borderId="38" xfId="1" applyFont="1" applyFill="1" applyBorder="1"/>
    <xf numFmtId="0" fontId="13" fillId="3" borderId="18" xfId="1" applyFont="1" applyFill="1" applyBorder="1" applyAlignment="1">
      <alignment wrapText="1"/>
    </xf>
    <xf numFmtId="3" fontId="13" fillId="3" borderId="2" xfId="1" applyNumberFormat="1" applyFont="1" applyFill="1" applyBorder="1" applyAlignment="1">
      <alignment horizontal="left"/>
    </xf>
    <xf numFmtId="0" fontId="13" fillId="3" borderId="2" xfId="1" applyNumberFormat="1" applyFont="1" applyFill="1" applyBorder="1" applyAlignment="1">
      <alignment horizontal="left" wrapText="1"/>
    </xf>
    <xf numFmtId="0" fontId="13" fillId="3" borderId="2" xfId="1" applyNumberFormat="1" applyFont="1" applyFill="1" applyBorder="1" applyAlignment="1">
      <alignment horizontal="left"/>
    </xf>
    <xf numFmtId="0" fontId="7" fillId="2" borderId="38" xfId="1" applyFont="1" applyFill="1" applyBorder="1"/>
    <xf numFmtId="49" fontId="7" fillId="2" borderId="28" xfId="1" applyNumberFormat="1" applyFont="1" applyFill="1" applyBorder="1" applyAlignment="1">
      <alignment horizontal="center" wrapText="1"/>
    </xf>
    <xf numFmtId="49" fontId="7" fillId="2" borderId="39" xfId="1" applyNumberFormat="1" applyFont="1" applyFill="1" applyBorder="1" applyAlignment="1">
      <alignment horizontal="center" vertical="center" wrapText="1"/>
    </xf>
    <xf numFmtId="49" fontId="7" fillId="2" borderId="28" xfId="1" applyNumberFormat="1" applyFont="1" applyFill="1" applyBorder="1" applyAlignment="1">
      <alignment horizontal="center" vertical="center" wrapText="1"/>
    </xf>
    <xf numFmtId="49" fontId="7" fillId="2" borderId="40" xfId="1" applyNumberFormat="1" applyFont="1" applyFill="1" applyBorder="1" applyAlignment="1">
      <alignment horizontal="center" vertical="center" wrapText="1"/>
    </xf>
    <xf numFmtId="0" fontId="7" fillId="9" borderId="35" xfId="1" applyNumberFormat="1" applyFont="1" applyFill="1" applyBorder="1" applyAlignment="1">
      <alignment horizontal="left" wrapText="1"/>
    </xf>
    <xf numFmtId="4" fontId="7" fillId="9" borderId="23" xfId="1" applyNumberFormat="1" applyFont="1" applyFill="1" applyBorder="1" applyAlignment="1">
      <alignment horizontal="right" wrapText="1"/>
    </xf>
    <xf numFmtId="0" fontId="7" fillId="9" borderId="16" xfId="1" applyFont="1" applyFill="1" applyBorder="1"/>
    <xf numFmtId="3" fontId="7" fillId="5" borderId="23" xfId="1" applyNumberFormat="1" applyFont="1" applyFill="1" applyBorder="1" applyAlignment="1">
      <alignment horizontal="right"/>
    </xf>
    <xf numFmtId="4" fontId="7" fillId="5" borderId="23" xfId="1" applyNumberFormat="1" applyFont="1" applyFill="1" applyBorder="1" applyAlignment="1">
      <alignment horizontal="right"/>
    </xf>
    <xf numFmtId="0" fontId="13" fillId="5" borderId="9" xfId="1" applyNumberFormat="1" applyFont="1" applyFill="1" applyBorder="1" applyAlignment="1">
      <alignment horizontal="right"/>
    </xf>
    <xf numFmtId="4" fontId="13" fillId="5" borderId="8" xfId="1" applyNumberFormat="1" applyFont="1" applyFill="1" applyBorder="1" applyAlignment="1">
      <alignment horizontal="right"/>
    </xf>
    <xf numFmtId="0" fontId="13" fillId="5" borderId="10" xfId="1" applyNumberFormat="1" applyFont="1" applyFill="1" applyBorder="1" applyAlignment="1">
      <alignment horizontal="right"/>
    </xf>
    <xf numFmtId="4" fontId="13" fillId="5" borderId="1" xfId="1" applyNumberFormat="1" applyFont="1" applyFill="1" applyBorder="1" applyAlignment="1">
      <alignment horizontal="right"/>
    </xf>
    <xf numFmtId="4" fontId="13" fillId="5" borderId="22" xfId="1" applyNumberFormat="1" applyFont="1" applyFill="1" applyBorder="1" applyAlignment="1">
      <alignment horizontal="right" wrapText="1"/>
    </xf>
    <xf numFmtId="0" fontId="13" fillId="5" borderId="8" xfId="1" applyNumberFormat="1" applyFont="1" applyFill="1" applyBorder="1" applyAlignment="1">
      <alignment horizontal="right"/>
    </xf>
    <xf numFmtId="0" fontId="13" fillId="5" borderId="1" xfId="1" applyNumberFormat="1" applyFont="1" applyFill="1" applyBorder="1" applyAlignment="1">
      <alignment horizontal="right"/>
    </xf>
    <xf numFmtId="4" fontId="13" fillId="5" borderId="1" xfId="1" applyNumberFormat="1" applyFont="1" applyFill="1" applyBorder="1" applyAlignment="1">
      <alignment horizontal="right" shrinkToFit="1"/>
    </xf>
    <xf numFmtId="0" fontId="10" fillId="5" borderId="22" xfId="1" applyFont="1" applyFill="1" applyBorder="1"/>
    <xf numFmtId="4" fontId="13" fillId="5" borderId="22" xfId="1" applyNumberFormat="1" applyFont="1" applyFill="1" applyBorder="1" applyAlignment="1">
      <alignment horizontal="right"/>
    </xf>
    <xf numFmtId="0" fontId="13" fillId="5" borderId="30" xfId="1" applyNumberFormat="1" applyFont="1" applyFill="1" applyBorder="1" applyAlignment="1">
      <alignment horizontal="right"/>
    </xf>
    <xf numFmtId="4" fontId="13" fillId="5" borderId="30" xfId="1" applyNumberFormat="1" applyFont="1" applyFill="1" applyBorder="1" applyAlignment="1">
      <alignment horizontal="right"/>
    </xf>
    <xf numFmtId="0" fontId="13" fillId="3" borderId="7" xfId="1" applyNumberFormat="1" applyFont="1" applyFill="1" applyBorder="1"/>
    <xf numFmtId="0" fontId="13" fillId="3" borderId="2" xfId="1" applyNumberFormat="1" applyFont="1" applyFill="1" applyBorder="1"/>
    <xf numFmtId="0" fontId="13" fillId="3" borderId="3" xfId="1" applyNumberFormat="1" applyFont="1" applyFill="1" applyBorder="1"/>
    <xf numFmtId="0" fontId="13" fillId="3" borderId="2" xfId="1" applyNumberFormat="1" applyFont="1" applyFill="1" applyBorder="1" applyAlignment="1">
      <alignment shrinkToFit="1"/>
    </xf>
    <xf numFmtId="0" fontId="13" fillId="3" borderId="11" xfId="1" applyNumberFormat="1" applyFont="1" applyFill="1" applyBorder="1"/>
    <xf numFmtId="0" fontId="10" fillId="3" borderId="7" xfId="0" applyNumberFormat="1" applyFont="1" applyFill="1" applyBorder="1" applyAlignment="1">
      <alignment horizontal="left" wrapText="1"/>
    </xf>
    <xf numFmtId="0" fontId="10" fillId="3" borderId="11" xfId="0" applyNumberFormat="1" applyFont="1" applyFill="1" applyBorder="1" applyAlignment="1">
      <alignment horizontal="left"/>
    </xf>
    <xf numFmtId="4" fontId="13" fillId="5" borderId="5" xfId="1" applyNumberFormat="1" applyFont="1" applyFill="1" applyBorder="1" applyAlignment="1">
      <alignment horizontal="right" wrapText="1"/>
    </xf>
    <xf numFmtId="4" fontId="13" fillId="5" borderId="1" xfId="1" applyNumberFormat="1" applyFont="1" applyFill="1" applyBorder="1" applyAlignment="1">
      <alignment horizontal="right" wrapText="1"/>
    </xf>
    <xf numFmtId="0" fontId="7" fillId="9" borderId="36" xfId="1" applyNumberFormat="1" applyFont="1" applyFill="1" applyBorder="1" applyAlignment="1">
      <alignment horizontal="center" wrapText="1"/>
    </xf>
    <xf numFmtId="4" fontId="12" fillId="0" borderId="0" xfId="0" applyNumberFormat="1" applyFont="1"/>
    <xf numFmtId="0" fontId="10" fillId="5" borderId="1" xfId="1" applyNumberFormat="1" applyFont="1" applyFill="1" applyBorder="1" applyAlignment="1">
      <alignment horizontal="right"/>
    </xf>
    <xf numFmtId="0" fontId="14" fillId="0" borderId="0" xfId="0" applyFont="1"/>
    <xf numFmtId="4" fontId="3" fillId="5" borderId="1" xfId="0" applyNumberFormat="1" applyFont="1" applyFill="1" applyBorder="1"/>
    <xf numFmtId="4" fontId="3" fillId="5" borderId="30" xfId="0" applyNumberFormat="1" applyFont="1" applyFill="1" applyBorder="1"/>
    <xf numFmtId="4" fontId="5" fillId="8" borderId="23" xfId="0" applyNumberFormat="1" applyFont="1" applyFill="1" applyBorder="1"/>
    <xf numFmtId="0" fontId="5" fillId="0" borderId="0" xfId="0" applyNumberFormat="1" applyFont="1" applyBorder="1" applyAlignment="1">
      <alignment horizontal="center"/>
    </xf>
    <xf numFmtId="3" fontId="5" fillId="5" borderId="0" xfId="0" applyNumberFormat="1" applyFont="1" applyFill="1" applyBorder="1"/>
    <xf numFmtId="3" fontId="5" fillId="0" borderId="0" xfId="0" applyNumberFormat="1" applyFont="1" applyBorder="1"/>
    <xf numFmtId="3" fontId="3" fillId="0" borderId="0" xfId="0" applyNumberFormat="1" applyFont="1" applyBorder="1"/>
    <xf numFmtId="0" fontId="8" fillId="0" borderId="0" xfId="0" applyFont="1" applyBorder="1"/>
    <xf numFmtId="0" fontId="8" fillId="5" borderId="0" xfId="0" applyFont="1" applyFill="1"/>
    <xf numFmtId="0" fontId="12" fillId="5" borderId="0" xfId="0" applyFont="1" applyFill="1"/>
    <xf numFmtId="0" fontId="7" fillId="1" borderId="2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wrapText="1"/>
    </xf>
    <xf numFmtId="4" fontId="10" fillId="0" borderId="1" xfId="0" applyNumberFormat="1" applyFont="1" applyFill="1" applyBorder="1"/>
    <xf numFmtId="4" fontId="10" fillId="5" borderId="1" xfId="0" applyNumberFormat="1" applyFont="1" applyFill="1" applyBorder="1"/>
    <xf numFmtId="4" fontId="10" fillId="0" borderId="19" xfId="0" applyNumberFormat="1" applyFont="1" applyFill="1" applyBorder="1"/>
    <xf numFmtId="0" fontId="7" fillId="8" borderId="29" xfId="0" applyFont="1" applyFill="1" applyBorder="1" applyAlignment="1">
      <alignment horizontal="center" wrapText="1"/>
    </xf>
    <xf numFmtId="4" fontId="7" fillId="8" borderId="39" xfId="0" applyNumberFormat="1" applyFont="1" applyFill="1" applyBorder="1" applyAlignment="1"/>
    <xf numFmtId="0" fontId="10" fillId="5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quotePrefix="1" applyFont="1" applyAlignment="1">
      <alignment wrapText="1"/>
    </xf>
    <xf numFmtId="0" fontId="10" fillId="0" borderId="0" xfId="0" applyFont="1"/>
    <xf numFmtId="3" fontId="7" fillId="5" borderId="0" xfId="0" applyNumberFormat="1" applyFont="1" applyFill="1" applyBorder="1"/>
    <xf numFmtId="3" fontId="7" fillId="0" borderId="0" xfId="0" applyNumberFormat="1" applyFont="1" applyBorder="1"/>
    <xf numFmtId="3" fontId="10" fillId="0" borderId="0" xfId="0" applyNumberFormat="1" applyFont="1" applyBorder="1"/>
    <xf numFmtId="0" fontId="12" fillId="0" borderId="0" xfId="0" applyFont="1" applyBorder="1"/>
    <xf numFmtId="3" fontId="10" fillId="5" borderId="0" xfId="0" applyNumberFormat="1" applyFont="1" applyFill="1" applyBorder="1"/>
    <xf numFmtId="0" fontId="13" fillId="0" borderId="0" xfId="0" applyFont="1"/>
    <xf numFmtId="0" fontId="13" fillId="5" borderId="0" xfId="0" applyFont="1" applyFill="1"/>
    <xf numFmtId="0" fontId="10" fillId="5" borderId="0" xfId="0" applyFont="1" applyFill="1"/>
    <xf numFmtId="0" fontId="10" fillId="0" borderId="0" xfId="0" applyFont="1" applyBorder="1"/>
    <xf numFmtId="0" fontId="18" fillId="7" borderId="31" xfId="0" applyFont="1" applyFill="1" applyBorder="1"/>
    <xf numFmtId="0" fontId="19" fillId="7" borderId="0" xfId="0" applyFont="1" applyFill="1"/>
    <xf numFmtId="0" fontId="19" fillId="0" borderId="0" xfId="0" applyFont="1"/>
    <xf numFmtId="0" fontId="19" fillId="5" borderId="0" xfId="0" applyFont="1" applyFill="1"/>
    <xf numFmtId="0" fontId="20" fillId="1" borderId="2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22" fillId="0" borderId="0" xfId="1" applyFont="1"/>
    <xf numFmtId="49" fontId="22" fillId="0" borderId="0" xfId="1" applyNumberFormat="1" applyFont="1" applyAlignment="1">
      <alignment horizontal="center" wrapText="1"/>
    </xf>
    <xf numFmtId="0" fontId="23" fillId="0" borderId="0" xfId="0" quotePrefix="1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0" fontId="24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3" fontId="24" fillId="0" borderId="0" xfId="0" applyNumberFormat="1" applyFont="1" applyBorder="1" applyAlignment="1">
      <alignment horizontal="center"/>
    </xf>
    <xf numFmtId="3" fontId="24" fillId="5" borderId="0" xfId="0" applyNumberFormat="1" applyFont="1" applyFill="1" applyBorder="1"/>
    <xf numFmtId="3" fontId="23" fillId="0" borderId="0" xfId="0" applyNumberFormat="1" applyFont="1" applyBorder="1" applyAlignment="1">
      <alignment horizontal="center" wrapText="1"/>
    </xf>
    <xf numFmtId="3" fontId="23" fillId="5" borderId="0" xfId="0" applyNumberFormat="1" applyFont="1" applyFill="1" applyBorder="1"/>
    <xf numFmtId="0" fontId="25" fillId="0" borderId="0" xfId="0" applyFont="1" applyBorder="1" applyAlignment="1">
      <alignment horizontal="center"/>
    </xf>
    <xf numFmtId="0" fontId="26" fillId="0" borderId="0" xfId="0" applyFont="1"/>
    <xf numFmtId="3" fontId="27" fillId="0" borderId="0" xfId="0" applyNumberFormat="1" applyFont="1"/>
    <xf numFmtId="0" fontId="25" fillId="5" borderId="0" xfId="0" applyFont="1" applyFill="1"/>
    <xf numFmtId="0" fontId="23" fillId="5" borderId="0" xfId="0" applyFont="1" applyFill="1"/>
    <xf numFmtId="0" fontId="23" fillId="0" borderId="0" xfId="1" applyFont="1"/>
    <xf numFmtId="49" fontId="23" fillId="0" borderId="0" xfId="1" applyNumberFormat="1" applyFont="1" applyAlignment="1">
      <alignment horizontal="center" wrapText="1"/>
    </xf>
    <xf numFmtId="0" fontId="28" fillId="0" borderId="0" xfId="0" applyFont="1"/>
    <xf numFmtId="0" fontId="26" fillId="5" borderId="0" xfId="0" applyFont="1" applyFill="1"/>
    <xf numFmtId="4" fontId="28" fillId="0" borderId="0" xfId="0" applyNumberFormat="1" applyFont="1"/>
    <xf numFmtId="3" fontId="3" fillId="0" borderId="0" xfId="0" applyNumberFormat="1" applyFont="1"/>
    <xf numFmtId="3" fontId="10" fillId="0" borderId="0" xfId="0" applyNumberFormat="1" applyFont="1"/>
    <xf numFmtId="0" fontId="29" fillId="5" borderId="0" xfId="0" applyFont="1" applyFill="1" applyBorder="1" applyAlignment="1">
      <alignment horizontal="center"/>
    </xf>
    <xf numFmtId="3" fontId="7" fillId="0" borderId="26" xfId="0" quotePrefix="1" applyNumberFormat="1" applyFont="1" applyBorder="1" applyAlignment="1">
      <alignment horizontal="left"/>
    </xf>
    <xf numFmtId="3" fontId="10" fillId="0" borderId="0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7" fillId="0" borderId="0" xfId="0" quotePrefix="1" applyNumberFormat="1" applyFont="1" applyAlignment="1">
      <alignment horizontal="left"/>
    </xf>
    <xf numFmtId="3" fontId="30" fillId="8" borderId="32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3" fontId="5" fillId="8" borderId="33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wrapText="1"/>
    </xf>
    <xf numFmtId="4" fontId="5" fillId="4" borderId="20" xfId="3" applyNumberFormat="1" applyFont="1" applyFill="1" applyBorder="1" applyAlignment="1">
      <alignment horizontal="right"/>
    </xf>
    <xf numFmtId="4" fontId="5" fillId="4" borderId="1" xfId="3" applyNumberFormat="1" applyFont="1" applyFill="1" applyBorder="1" applyAlignment="1">
      <alignment horizontal="right"/>
    </xf>
    <xf numFmtId="4" fontId="5" fillId="4" borderId="19" xfId="3" applyNumberFormat="1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3" fontId="10" fillId="0" borderId="0" xfId="3" applyFont="1" applyBorder="1"/>
    <xf numFmtId="3" fontId="5" fillId="8" borderId="13" xfId="0" applyNumberFormat="1" applyFont="1" applyFill="1" applyBorder="1" applyAlignment="1">
      <alignment horizontal="center"/>
    </xf>
    <xf numFmtId="4" fontId="5" fillId="8" borderId="42" xfId="0" applyNumberFormat="1" applyFont="1" applyFill="1" applyBorder="1"/>
    <xf numFmtId="4" fontId="5" fillId="8" borderId="14" xfId="0" applyNumberFormat="1" applyFont="1" applyFill="1" applyBorder="1"/>
    <xf numFmtId="4" fontId="5" fillId="8" borderId="17" xfId="0" applyNumberFormat="1" applyFont="1" applyFill="1" applyBorder="1"/>
    <xf numFmtId="43" fontId="7" fillId="0" borderId="0" xfId="3" applyFont="1" applyBorder="1"/>
    <xf numFmtId="3" fontId="5" fillId="5" borderId="27" xfId="0" applyNumberFormat="1" applyFont="1" applyFill="1" applyBorder="1" applyAlignment="1">
      <alignment horizontal="center" wrapText="1"/>
    </xf>
    <xf numFmtId="4" fontId="5" fillId="5" borderId="41" xfId="0" applyNumberFormat="1" applyFont="1" applyFill="1" applyBorder="1"/>
    <xf numFmtId="4" fontId="32" fillId="5" borderId="0" xfId="0" applyNumberFormat="1" applyFont="1" applyFill="1" applyBorder="1"/>
    <xf numFmtId="3" fontId="10" fillId="5" borderId="0" xfId="0" applyNumberFormat="1" applyFont="1" applyFill="1"/>
    <xf numFmtId="43" fontId="7" fillId="5" borderId="0" xfId="3" applyFont="1" applyFill="1" applyBorder="1"/>
    <xf numFmtId="3" fontId="6" fillId="8" borderId="35" xfId="0" applyNumberFormat="1" applyFont="1" applyFill="1" applyBorder="1" applyAlignment="1">
      <alignment horizontal="center"/>
    </xf>
    <xf numFmtId="4" fontId="6" fillId="8" borderId="37" xfId="0" applyNumberFormat="1" applyFont="1" applyFill="1" applyBorder="1"/>
    <xf numFmtId="3" fontId="32" fillId="5" borderId="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left"/>
    </xf>
    <xf numFmtId="1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/>
    <xf numFmtId="3" fontId="10" fillId="0" borderId="0" xfId="0" applyNumberFormat="1" applyFont="1" applyAlignment="1">
      <alignment wrapText="1"/>
    </xf>
    <xf numFmtId="3" fontId="5" fillId="0" borderId="0" xfId="0" quotePrefix="1" applyNumberFormat="1" applyFont="1" applyFill="1" applyBorder="1" applyAlignment="1">
      <alignment horizontal="left"/>
    </xf>
    <xf numFmtId="3" fontId="5" fillId="0" borderId="0" xfId="0" applyNumberFormat="1" applyFont="1"/>
    <xf numFmtId="0" fontId="5" fillId="8" borderId="35" xfId="0" quotePrefix="1" applyNumberFormat="1" applyFont="1" applyFill="1" applyBorder="1" applyAlignment="1">
      <alignment horizontal="center" vertical="center" wrapText="1"/>
    </xf>
    <xf numFmtId="0" fontId="5" fillId="8" borderId="23" xfId="0" applyNumberFormat="1" applyFont="1" applyFill="1" applyBorder="1" applyAlignment="1">
      <alignment horizontal="center" vertical="center" wrapText="1"/>
    </xf>
    <xf numFmtId="3" fontId="5" fillId="8" borderId="23" xfId="0" applyNumberFormat="1" applyFont="1" applyFill="1" applyBorder="1" applyAlignment="1">
      <alignment horizontal="center" vertical="center" wrapText="1"/>
    </xf>
    <xf numFmtId="3" fontId="33" fillId="5" borderId="0" xfId="0" applyNumberFormat="1" applyFont="1" applyFill="1" applyBorder="1" applyAlignment="1">
      <alignment horizontal="center" vertical="center" wrapText="1"/>
    </xf>
    <xf numFmtId="0" fontId="5" fillId="4" borderId="35" xfId="0" applyNumberFormat="1" applyFont="1" applyFill="1" applyBorder="1" applyAlignment="1">
      <alignment horizontal="center"/>
    </xf>
    <xf numFmtId="0" fontId="5" fillId="4" borderId="23" xfId="0" applyNumberFormat="1" applyFont="1" applyFill="1" applyBorder="1" applyAlignment="1">
      <alignment horizontal="center"/>
    </xf>
    <xf numFmtId="4" fontId="5" fillId="4" borderId="23" xfId="0" applyNumberFormat="1" applyFont="1" applyFill="1" applyBorder="1"/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/>
    <xf numFmtId="4" fontId="3" fillId="5" borderId="8" xfId="0" applyNumberFormat="1" applyFont="1" applyFill="1" applyBorder="1"/>
    <xf numFmtId="4" fontId="5" fillId="5" borderId="8" xfId="0" applyNumberFormat="1" applyFont="1" applyFill="1" applyBorder="1"/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5" fillId="5" borderId="1" xfId="0" applyNumberFormat="1" applyFont="1" applyFill="1" applyBorder="1"/>
    <xf numFmtId="0" fontId="3" fillId="0" borderId="3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4" fontId="3" fillId="0" borderId="30" xfId="0" applyNumberFormat="1" applyFont="1" applyBorder="1"/>
    <xf numFmtId="4" fontId="5" fillId="5" borderId="30" xfId="0" applyNumberFormat="1" applyFont="1" applyFill="1" applyBorder="1"/>
    <xf numFmtId="0" fontId="3" fillId="0" borderId="8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3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4" fontId="3" fillId="5" borderId="22" xfId="0" applyNumberFormat="1" applyFont="1" applyFill="1" applyBorder="1"/>
    <xf numFmtId="4" fontId="5" fillId="5" borderId="22" xfId="0" applyNumberFormat="1" applyFont="1" applyFill="1" applyBorder="1"/>
    <xf numFmtId="0" fontId="5" fillId="4" borderId="23" xfId="0" applyNumberFormat="1" applyFont="1" applyFill="1" applyBorder="1" applyAlignment="1">
      <alignment horizontal="center" wrapText="1"/>
    </xf>
    <xf numFmtId="3" fontId="7" fillId="0" borderId="0" xfId="0" applyNumberFormat="1" applyFont="1"/>
    <xf numFmtId="0" fontId="34" fillId="0" borderId="0" xfId="0" applyFont="1"/>
    <xf numFmtId="0" fontId="5" fillId="4" borderId="23" xfId="0" applyNumberFormat="1" applyFont="1" applyFill="1" applyBorder="1" applyAlignment="1">
      <alignment horizontal="center" wrapText="1" shrinkToFit="1"/>
    </xf>
    <xf numFmtId="0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shrinkToFit="1"/>
    </xf>
    <xf numFmtId="49" fontId="3" fillId="0" borderId="1" xfId="0" applyNumberFormat="1" applyFont="1" applyBorder="1" applyAlignment="1">
      <alignment horizontal="center" shrinkToFit="1"/>
    </xf>
    <xf numFmtId="49" fontId="3" fillId="0" borderId="30" xfId="0" applyNumberFormat="1" applyFont="1" applyBorder="1" applyAlignment="1">
      <alignment horizontal="center" shrinkToFit="1"/>
    </xf>
    <xf numFmtId="0" fontId="3" fillId="8" borderId="35" xfId="0" applyNumberFormat="1" applyFont="1" applyFill="1" applyBorder="1" applyAlignment="1">
      <alignment horizontal="center"/>
    </xf>
    <xf numFmtId="0" fontId="5" fillId="8" borderId="23" xfId="0" quotePrefix="1" applyNumberFormat="1" applyFont="1" applyFill="1" applyBorder="1" applyAlignment="1">
      <alignment horizontal="center" vertical="justify"/>
    </xf>
    <xf numFmtId="0" fontId="3" fillId="5" borderId="0" xfId="0" applyNumberFormat="1" applyFont="1" applyFill="1" applyBorder="1" applyAlignment="1">
      <alignment horizontal="center"/>
    </xf>
    <xf numFmtId="0" fontId="5" fillId="5" borderId="0" xfId="0" quotePrefix="1" applyNumberFormat="1" applyFont="1" applyFill="1" applyBorder="1" applyAlignment="1">
      <alignment horizontal="center" vertical="justify"/>
    </xf>
    <xf numFmtId="4" fontId="5" fillId="5" borderId="0" xfId="0" applyNumberFormat="1" applyFont="1" applyFill="1" applyBorder="1"/>
    <xf numFmtId="0" fontId="22" fillId="0" borderId="0" xfId="0" applyNumberFormat="1" applyFont="1" applyBorder="1"/>
    <xf numFmtId="3" fontId="6" fillId="0" borderId="0" xfId="0" applyNumberFormat="1" applyFont="1" applyBorder="1"/>
    <xf numFmtId="3" fontId="22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22" fillId="0" borderId="0" xfId="0" applyNumberFormat="1" applyFont="1"/>
    <xf numFmtId="3" fontId="22" fillId="0" borderId="0" xfId="0" applyNumberFormat="1" applyFont="1" applyAlignment="1">
      <alignment wrapText="1"/>
    </xf>
    <xf numFmtId="3" fontId="22" fillId="0" borderId="0" xfId="0" applyNumberFormat="1" applyFont="1"/>
    <xf numFmtId="3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4" fontId="14" fillId="0" borderId="0" xfId="0" applyNumberFormat="1" applyFont="1"/>
    <xf numFmtId="4" fontId="7" fillId="5" borderId="37" xfId="1" applyNumberFormat="1" applyFont="1" applyFill="1" applyBorder="1" applyAlignment="1">
      <alignment horizontal="right"/>
    </xf>
    <xf numFmtId="3" fontId="13" fillId="3" borderId="2" xfId="1" applyNumberFormat="1" applyFont="1" applyFill="1" applyBorder="1" applyAlignment="1">
      <alignment horizontal="left" wrapText="1"/>
    </xf>
    <xf numFmtId="4" fontId="5" fillId="11" borderId="23" xfId="0" applyNumberFormat="1" applyFont="1" applyFill="1" applyBorder="1"/>
    <xf numFmtId="4" fontId="3" fillId="10" borderId="8" xfId="0" applyNumberFormat="1" applyFont="1" applyFill="1" applyBorder="1" applyAlignment="1">
      <alignment horizontal="right"/>
    </xf>
    <xf numFmtId="4" fontId="3" fillId="10" borderId="1" xfId="0" applyNumberFormat="1" applyFont="1" applyFill="1" applyBorder="1"/>
    <xf numFmtId="4" fontId="3" fillId="10" borderId="30" xfId="0" applyNumberFormat="1" applyFont="1" applyFill="1" applyBorder="1"/>
    <xf numFmtId="4" fontId="3" fillId="10" borderId="8" xfId="0" applyNumberFormat="1" applyFont="1" applyFill="1" applyBorder="1" applyAlignment="1">
      <alignment wrapText="1"/>
    </xf>
    <xf numFmtId="4" fontId="3" fillId="10" borderId="1" xfId="0" applyNumberFormat="1" applyFont="1" applyFill="1" applyBorder="1" applyAlignment="1">
      <alignment wrapText="1"/>
    </xf>
    <xf numFmtId="4" fontId="3" fillId="10" borderId="30" xfId="0" applyNumberFormat="1" applyFont="1" applyFill="1" applyBorder="1" applyAlignment="1">
      <alignment wrapText="1"/>
    </xf>
    <xf numFmtId="4" fontId="3" fillId="10" borderId="22" xfId="0" applyNumberFormat="1" applyFont="1" applyFill="1" applyBorder="1" applyAlignment="1">
      <alignment wrapText="1"/>
    </xf>
    <xf numFmtId="4" fontId="5" fillId="11" borderId="23" xfId="0" applyNumberFormat="1" applyFont="1" applyFill="1" applyBorder="1" applyAlignment="1">
      <alignment wrapText="1"/>
    </xf>
    <xf numFmtId="4" fontId="3" fillId="10" borderId="8" xfId="0" applyNumberFormat="1" applyFont="1" applyFill="1" applyBorder="1"/>
    <xf numFmtId="4" fontId="5" fillId="12" borderId="23" xfId="0" applyNumberFormat="1" applyFont="1" applyFill="1" applyBorder="1"/>
    <xf numFmtId="4" fontId="3" fillId="10" borderId="22" xfId="0" applyNumberFormat="1" applyFont="1" applyFill="1" applyBorder="1"/>
    <xf numFmtId="4" fontId="10" fillId="10" borderId="1" xfId="0" applyNumberFormat="1" applyFont="1" applyFill="1" applyBorder="1"/>
    <xf numFmtId="0" fontId="7" fillId="1" borderId="21" xfId="0" applyFont="1" applyFill="1" applyBorder="1" applyAlignment="1">
      <alignment horizontal="left" wrapText="1"/>
    </xf>
    <xf numFmtId="0" fontId="7" fillId="8" borderId="43" xfId="0" applyFont="1" applyFill="1" applyBorder="1" applyAlignment="1">
      <alignment horizontal="center"/>
    </xf>
    <xf numFmtId="4" fontId="7" fillId="12" borderId="4" xfId="0" applyNumberFormat="1" applyFont="1" applyFill="1" applyBorder="1"/>
    <xf numFmtId="4" fontId="7" fillId="8" borderId="4" xfId="0" applyNumberFormat="1" applyFont="1" applyFill="1" applyBorder="1"/>
    <xf numFmtId="4" fontId="7" fillId="12" borderId="44" xfId="0" applyNumberFormat="1" applyFont="1" applyFill="1" applyBorder="1"/>
    <xf numFmtId="4" fontId="7" fillId="8" borderId="45" xfId="0" applyNumberFormat="1" applyFont="1" applyFill="1" applyBorder="1"/>
    <xf numFmtId="0" fontId="7" fillId="0" borderId="32" xfId="0" applyFont="1" applyFill="1" applyBorder="1" applyAlignment="1">
      <alignment horizontal="left" wrapText="1"/>
    </xf>
    <xf numFmtId="4" fontId="10" fillId="0" borderId="5" xfId="0" applyNumberFormat="1" applyFont="1" applyFill="1" applyBorder="1"/>
    <xf numFmtId="4" fontId="10" fillId="10" borderId="5" xfId="0" applyNumberFormat="1" applyFont="1" applyFill="1" applyBorder="1"/>
    <xf numFmtId="4" fontId="10" fillId="5" borderId="5" xfId="0" applyNumberFormat="1" applyFont="1" applyFill="1" applyBorder="1"/>
    <xf numFmtId="4" fontId="10" fillId="0" borderId="33" xfId="0" applyNumberFormat="1" applyFont="1" applyFill="1" applyBorder="1"/>
    <xf numFmtId="0" fontId="7" fillId="0" borderId="13" xfId="0" applyFont="1" applyFill="1" applyBorder="1" applyAlignment="1">
      <alignment horizontal="left" wrapText="1"/>
    </xf>
    <xf numFmtId="4" fontId="10" fillId="0" borderId="14" xfId="0" applyNumberFormat="1" applyFont="1" applyFill="1" applyBorder="1"/>
    <xf numFmtId="4" fontId="10" fillId="10" borderId="14" xfId="0" applyNumberFormat="1" applyFont="1" applyFill="1" applyBorder="1"/>
    <xf numFmtId="4" fontId="10" fillId="5" borderId="14" xfId="0" applyNumberFormat="1" applyFont="1" applyFill="1" applyBorder="1"/>
    <xf numFmtId="4" fontId="10" fillId="0" borderId="17" xfId="0" applyNumberFormat="1" applyFont="1" applyFill="1" applyBorder="1"/>
    <xf numFmtId="0" fontId="7" fillId="3" borderId="18" xfId="1" applyFont="1" applyFill="1" applyBorder="1" applyAlignment="1">
      <alignment wrapText="1"/>
    </xf>
    <xf numFmtId="4" fontId="7" fillId="8" borderId="25" xfId="0" applyNumberFormat="1" applyFont="1" applyFill="1" applyBorder="1" applyAlignment="1">
      <alignment vertical="center"/>
    </xf>
    <xf numFmtId="4" fontId="7" fillId="8" borderId="39" xfId="0" applyNumberFormat="1" applyFont="1" applyFill="1" applyBorder="1" applyAlignment="1">
      <alignment vertical="center"/>
    </xf>
    <xf numFmtId="4" fontId="7" fillId="8" borderId="24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164" fontId="7" fillId="9" borderId="37" xfId="1" applyNumberFormat="1" applyFont="1" applyFill="1" applyBorder="1" applyAlignment="1">
      <alignment horizontal="center" vertical="center" wrapText="1"/>
    </xf>
    <xf numFmtId="4" fontId="10" fillId="3" borderId="19" xfId="1" applyNumberFormat="1" applyFont="1" applyFill="1" applyBorder="1" applyAlignment="1">
      <alignment horizontal="right" wrapText="1"/>
    </xf>
    <xf numFmtId="4" fontId="7" fillId="9" borderId="37" xfId="1" applyNumberFormat="1" applyFont="1" applyFill="1" applyBorder="1"/>
    <xf numFmtId="4" fontId="13" fillId="5" borderId="1" xfId="1" applyNumberFormat="1" applyFont="1" applyFill="1" applyBorder="1" applyAlignment="1">
      <alignment horizontal="right"/>
    </xf>
    <xf numFmtId="4" fontId="13" fillId="5" borderId="5" xfId="1" applyNumberFormat="1" applyFont="1" applyFill="1" applyBorder="1" applyAlignment="1">
      <alignment horizontal="right" wrapText="1"/>
    </xf>
    <xf numFmtId="4" fontId="13" fillId="5" borderId="1" xfId="1" applyNumberFormat="1" applyFont="1" applyFill="1" applyBorder="1" applyAlignment="1">
      <alignment horizontal="right" wrapText="1"/>
    </xf>
    <xf numFmtId="4" fontId="13" fillId="5" borderId="1" xfId="1" applyNumberFormat="1" applyFont="1" applyFill="1" applyBorder="1" applyAlignment="1">
      <alignment horizontal="right"/>
    </xf>
    <xf numFmtId="4" fontId="7" fillId="5" borderId="8" xfId="1" applyNumberFormat="1" applyFont="1" applyFill="1" applyBorder="1" applyAlignment="1">
      <alignment horizontal="right" wrapText="1"/>
    </xf>
    <xf numFmtId="4" fontId="7" fillId="9" borderId="23" xfId="1" applyNumberFormat="1" applyFont="1" applyFill="1" applyBorder="1"/>
    <xf numFmtId="4" fontId="7" fillId="3" borderId="23" xfId="1" applyNumberFormat="1" applyFont="1" applyFill="1" applyBorder="1" applyAlignment="1">
      <alignment horizontal="right"/>
    </xf>
    <xf numFmtId="4" fontId="7" fillId="9" borderId="23" xfId="1" applyNumberFormat="1" applyFont="1" applyFill="1" applyBorder="1" applyAlignment="1">
      <alignment horizontal="right" wrapText="1"/>
    </xf>
    <xf numFmtId="4" fontId="7" fillId="5" borderId="23" xfId="1" applyNumberFormat="1" applyFont="1" applyFill="1" applyBorder="1" applyAlignment="1">
      <alignment horizontal="right"/>
    </xf>
    <xf numFmtId="4" fontId="13" fillId="5" borderId="8" xfId="1" applyNumberFormat="1" applyFont="1" applyFill="1" applyBorder="1" applyAlignment="1">
      <alignment horizontal="right"/>
    </xf>
    <xf numFmtId="4" fontId="13" fillId="5" borderId="22" xfId="1" applyNumberFormat="1" applyFont="1" applyFill="1" applyBorder="1" applyAlignment="1">
      <alignment horizontal="right" wrapText="1"/>
    </xf>
    <xf numFmtId="4" fontId="13" fillId="5" borderId="1" xfId="1" applyNumberFormat="1" applyFont="1" applyFill="1" applyBorder="1" applyAlignment="1">
      <alignment horizontal="right" shrinkToFit="1"/>
    </xf>
    <xf numFmtId="4" fontId="13" fillId="5" borderId="22" xfId="1" applyNumberFormat="1" applyFont="1" applyFill="1" applyBorder="1" applyAlignment="1">
      <alignment horizontal="right"/>
    </xf>
    <xf numFmtId="4" fontId="13" fillId="5" borderId="30" xfId="1" applyNumberFormat="1" applyFont="1" applyFill="1" applyBorder="1" applyAlignment="1">
      <alignment horizontal="right"/>
    </xf>
    <xf numFmtId="4" fontId="7" fillId="5" borderId="37" xfId="1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0" fontId="16" fillId="6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7" fillId="9" borderId="15" xfId="1" applyFont="1" applyFill="1" applyBorder="1" applyAlignment="1">
      <alignment horizontal="left" wrapText="1"/>
    </xf>
    <xf numFmtId="0" fontId="7" fillId="9" borderId="36" xfId="1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6" fillId="6" borderId="15" xfId="0" applyNumberFormat="1" applyFont="1" applyFill="1" applyBorder="1" applyAlignment="1">
      <alignment horizontal="center"/>
    </xf>
    <xf numFmtId="0" fontId="16" fillId="6" borderId="24" xfId="0" applyNumberFormat="1" applyFont="1" applyFill="1" applyBorder="1" applyAlignment="1">
      <alignment horizontal="center"/>
    </xf>
    <xf numFmtId="0" fontId="16" fillId="6" borderId="25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0" fillId="8" borderId="15" xfId="0" applyFont="1" applyFill="1" applyBorder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" fontId="7" fillId="8" borderId="15" xfId="0" applyNumberFormat="1" applyFont="1" applyFill="1" applyBorder="1" applyAlignment="1">
      <alignment horizontal="center" wrapText="1"/>
    </xf>
    <xf numFmtId="4" fontId="7" fillId="8" borderId="24" xfId="0" applyNumberFormat="1" applyFont="1" applyFill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8" borderId="24" xfId="0" applyFont="1" applyFill="1" applyBorder="1" applyAlignment="1">
      <alignment horizontal="center"/>
    </xf>
    <xf numFmtId="0" fontId="21" fillId="8" borderId="24" xfId="0" applyFont="1" applyFill="1" applyBorder="1" applyAlignment="1">
      <alignment horizontal="center"/>
    </xf>
    <xf numFmtId="0" fontId="21" fillId="8" borderId="25" xfId="0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" fontId="7" fillId="8" borderId="24" xfId="0" applyNumberFormat="1" applyFont="1" applyFill="1" applyBorder="1" applyAlignment="1">
      <alignment horizontal="center" vertical="center" wrapText="1"/>
    </xf>
    <xf numFmtId="4" fontId="7" fillId="8" borderId="25" xfId="0" applyNumberFormat="1" applyFont="1" applyFill="1" applyBorder="1" applyAlignment="1">
      <alignment horizontal="center" vertical="center" wrapText="1"/>
    </xf>
    <xf numFmtId="0" fontId="10" fillId="0" borderId="0" xfId="0" quotePrefix="1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wrapText="1"/>
    </xf>
    <xf numFmtId="0" fontId="7" fillId="4" borderId="5" xfId="0" quotePrefix="1" applyFont="1" applyFill="1" applyBorder="1" applyAlignment="1">
      <alignment horizontal="center" wrapText="1"/>
    </xf>
    <xf numFmtId="0" fontId="7" fillId="4" borderId="3" xfId="0" quotePrefix="1" applyFont="1" applyFill="1" applyBorder="1" applyAlignment="1">
      <alignment horizontal="center" wrapText="1"/>
    </xf>
    <xf numFmtId="0" fontId="7" fillId="4" borderId="30" xfId="0" quotePrefix="1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23" xfId="0" quotePrefix="1" applyFont="1" applyFill="1" applyBorder="1" applyAlignment="1">
      <alignment horizontal="center" wrapText="1"/>
    </xf>
    <xf numFmtId="164" fontId="7" fillId="4" borderId="46" xfId="0" applyNumberFormat="1" applyFont="1" applyFill="1" applyBorder="1" applyAlignment="1">
      <alignment horizontal="center" vertical="center" wrapText="1"/>
    </xf>
    <xf numFmtId="164" fontId="7" fillId="4" borderId="39" xfId="0" applyNumberFormat="1" applyFont="1" applyFill="1" applyBorder="1" applyAlignment="1">
      <alignment horizontal="center" vertical="center" wrapText="1"/>
    </xf>
    <xf numFmtId="164" fontId="7" fillId="4" borderId="40" xfId="0" applyNumberFormat="1" applyFont="1" applyFill="1" applyBorder="1" applyAlignment="1">
      <alignment horizontal="center" vertical="center" wrapText="1"/>
    </xf>
    <xf numFmtId="164" fontId="7" fillId="4" borderId="44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47" xfId="0" applyNumberFormat="1" applyFont="1" applyFill="1" applyBorder="1" applyAlignment="1">
      <alignment horizontal="center" vertical="center" wrapText="1"/>
    </xf>
    <xf numFmtId="4" fontId="7" fillId="4" borderId="16" xfId="0" quotePrefix="1" applyNumberFormat="1" applyFont="1" applyFill="1" applyBorder="1" applyAlignment="1">
      <alignment horizontal="center" vertical="center" wrapText="1"/>
    </xf>
    <xf numFmtId="0" fontId="7" fillId="4" borderId="24" xfId="0" quotePrefix="1" applyFont="1" applyFill="1" applyBorder="1" applyAlignment="1">
      <alignment horizontal="center" vertical="center" wrapText="1"/>
    </xf>
    <xf numFmtId="0" fontId="7" fillId="4" borderId="25" xfId="0" quotePrefix="1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center" vertical="center"/>
    </xf>
    <xf numFmtId="4" fontId="5" fillId="5" borderId="0" xfId="3" applyNumberFormat="1" applyFont="1" applyFill="1" applyBorder="1" applyAlignment="1">
      <alignment horizontal="right"/>
    </xf>
    <xf numFmtId="0" fontId="22" fillId="0" borderId="0" xfId="1" applyFont="1" applyAlignment="1"/>
  </cellXfs>
  <cellStyles count="5">
    <cellStyle name="Comma" xfId="3" builtinId="3"/>
    <cellStyle name="Normal" xfId="0" builtinId="0"/>
    <cellStyle name="Normal 2" xfId="2"/>
    <cellStyle name="Normal 2 2" xfId="4"/>
    <cellStyle name="Normal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topLeftCell="A13" workbookViewId="0">
      <selection activeCell="M25" sqref="M25"/>
    </sheetView>
  </sheetViews>
  <sheetFormatPr defaultRowHeight="15.75"/>
  <cols>
    <col min="1" max="1" width="54.7109375" style="8" customWidth="1"/>
    <col min="2" max="2" width="13.28515625" style="8" customWidth="1"/>
    <col min="3" max="3" width="17" style="8" customWidth="1"/>
    <col min="4" max="4" width="15.7109375" style="8" customWidth="1"/>
    <col min="5" max="5" width="17.140625" style="8" customWidth="1"/>
    <col min="6" max="6" width="9.140625" style="8"/>
    <col min="7" max="7" width="13.140625" style="8" hidden="1" customWidth="1"/>
    <col min="8" max="9" width="10.140625" style="8" bestFit="1" customWidth="1"/>
    <col min="10" max="16384" width="9.140625" style="8"/>
  </cols>
  <sheetData>
    <row r="2" spans="1:9" ht="37.5" customHeight="1">
      <c r="A2" s="287" t="s">
        <v>130</v>
      </c>
      <c r="B2" s="287"/>
      <c r="C2" s="287"/>
      <c r="D2" s="287"/>
      <c r="E2" s="287"/>
    </row>
    <row r="3" spans="1:9">
      <c r="A3" s="9"/>
      <c r="B3" s="9"/>
      <c r="C3" s="9"/>
      <c r="D3" s="9"/>
      <c r="E3" s="10" t="s">
        <v>137</v>
      </c>
    </row>
    <row r="4" spans="1:9" ht="16.5" thickBot="1">
      <c r="A4" s="9"/>
      <c r="B4" s="9"/>
      <c r="C4" s="9"/>
      <c r="D4" s="9"/>
      <c r="E4" s="9"/>
    </row>
    <row r="5" spans="1:9" ht="30.75" customHeight="1" thickBot="1">
      <c r="A5" s="11" t="s">
        <v>0</v>
      </c>
      <c r="B5" s="12" t="s">
        <v>1</v>
      </c>
      <c r="C5" s="13" t="s">
        <v>92</v>
      </c>
      <c r="D5" s="12" t="s">
        <v>101</v>
      </c>
      <c r="E5" s="12" t="s">
        <v>136</v>
      </c>
    </row>
    <row r="6" spans="1:9" ht="27" customHeight="1" thickBot="1">
      <c r="A6" s="2" t="s">
        <v>102</v>
      </c>
      <c r="B6" s="14"/>
      <c r="C6" s="266">
        <v>-80000</v>
      </c>
      <c r="D6" s="5">
        <v>0</v>
      </c>
      <c r="E6" s="6">
        <f>C6+D6</f>
        <v>-80000</v>
      </c>
    </row>
    <row r="7" spans="1:9" ht="29.25" customHeight="1" thickBot="1">
      <c r="A7" s="2" t="s">
        <v>103</v>
      </c>
      <c r="B7" s="7">
        <v>6</v>
      </c>
      <c r="C7" s="266">
        <v>8064452.4100000001</v>
      </c>
      <c r="D7" s="5">
        <f>D8+D9+D10+D11+D12+D13+D14+D15+D16+D17+D18+D19+D20+D21+D22+D23</f>
        <v>-105200</v>
      </c>
      <c r="E7" s="6">
        <f>E8+E9+E10+E11+E12+E13+E14+E15+E16+E17+E18+E19+E20+E21+E22+E23</f>
        <v>7959252.4100000001</v>
      </c>
    </row>
    <row r="8" spans="1:9">
      <c r="A8" s="32" t="s">
        <v>2</v>
      </c>
      <c r="B8" s="15" t="s">
        <v>3</v>
      </c>
      <c r="C8" s="270">
        <v>0</v>
      </c>
      <c r="D8" s="66">
        <v>0</v>
      </c>
      <c r="E8" s="66">
        <v>0</v>
      </c>
    </row>
    <row r="9" spans="1:9" ht="31.5">
      <c r="A9" s="33" t="s">
        <v>106</v>
      </c>
      <c r="B9" s="16" t="s">
        <v>4</v>
      </c>
      <c r="C9" s="271">
        <v>16000</v>
      </c>
      <c r="D9" s="67">
        <v>-5000</v>
      </c>
      <c r="E9" s="67">
        <f>C9+D9</f>
        <v>11000</v>
      </c>
    </row>
    <row r="10" spans="1:9" ht="31.5">
      <c r="A10" s="33" t="s">
        <v>127</v>
      </c>
      <c r="B10" s="16" t="s">
        <v>126</v>
      </c>
      <c r="C10" s="271">
        <v>50029.62</v>
      </c>
      <c r="D10" s="67">
        <v>0</v>
      </c>
      <c r="E10" s="67">
        <f>C10+D10</f>
        <v>50029.62</v>
      </c>
      <c r="H10" s="69"/>
      <c r="I10" s="69"/>
    </row>
    <row r="11" spans="1:9" ht="31.5">
      <c r="A11" s="33" t="s">
        <v>105</v>
      </c>
      <c r="B11" s="16" t="s">
        <v>73</v>
      </c>
      <c r="C11" s="271">
        <v>20000</v>
      </c>
      <c r="D11" s="67">
        <v>0</v>
      </c>
      <c r="E11" s="67">
        <f>C11+D11</f>
        <v>20000</v>
      </c>
      <c r="G11" s="69"/>
    </row>
    <row r="12" spans="1:9" ht="31.5">
      <c r="A12" s="33" t="s">
        <v>104</v>
      </c>
      <c r="B12" s="16" t="s">
        <v>73</v>
      </c>
      <c r="C12" s="271">
        <v>6046000</v>
      </c>
      <c r="D12" s="67">
        <v>-170000</v>
      </c>
      <c r="E12" s="67">
        <f>C12+D12</f>
        <v>5876000</v>
      </c>
    </row>
    <row r="13" spans="1:9" ht="31.5">
      <c r="A13" s="33" t="s">
        <v>121</v>
      </c>
      <c r="B13" s="16" t="s">
        <v>73</v>
      </c>
      <c r="C13" s="271">
        <v>2246.4899999999998</v>
      </c>
      <c r="D13" s="67">
        <v>0</v>
      </c>
      <c r="E13" s="67">
        <f>C13+D13</f>
        <v>2246.4899999999998</v>
      </c>
    </row>
    <row r="14" spans="1:9" ht="31.5">
      <c r="A14" s="33" t="s">
        <v>107</v>
      </c>
      <c r="B14" s="16" t="s">
        <v>73</v>
      </c>
      <c r="C14" s="271">
        <v>0</v>
      </c>
      <c r="D14" s="67">
        <v>0</v>
      </c>
      <c r="E14" s="67">
        <v>0</v>
      </c>
    </row>
    <row r="15" spans="1:9" ht="31.5">
      <c r="A15" s="33" t="s">
        <v>108</v>
      </c>
      <c r="B15" s="16" t="s">
        <v>73</v>
      </c>
      <c r="C15" s="271">
        <v>570000</v>
      </c>
      <c r="D15" s="50">
        <v>0</v>
      </c>
      <c r="E15" s="67">
        <f>C15+D15</f>
        <v>570000</v>
      </c>
    </row>
    <row r="16" spans="1:9">
      <c r="A16" s="34" t="s">
        <v>5</v>
      </c>
      <c r="B16" s="17">
        <v>641</v>
      </c>
      <c r="C16" s="269">
        <v>700</v>
      </c>
      <c r="D16" s="50">
        <v>0</v>
      </c>
      <c r="E16" s="50">
        <f>C16+D16</f>
        <v>700</v>
      </c>
      <c r="G16" s="69"/>
    </row>
    <row r="17" spans="1:7">
      <c r="A17" s="34" t="s">
        <v>113</v>
      </c>
      <c r="B17" s="17">
        <v>68311</v>
      </c>
      <c r="C17" s="269">
        <v>4000</v>
      </c>
      <c r="D17" s="50">
        <v>-2000</v>
      </c>
      <c r="E17" s="50">
        <f>C17+D17</f>
        <v>2000</v>
      </c>
    </row>
    <row r="18" spans="1:7">
      <c r="A18" s="34" t="s">
        <v>6</v>
      </c>
      <c r="B18" s="18">
        <v>652</v>
      </c>
      <c r="C18" s="269">
        <v>0</v>
      </c>
      <c r="D18" s="50">
        <v>0</v>
      </c>
      <c r="E18" s="50">
        <v>0</v>
      </c>
    </row>
    <row r="19" spans="1:7">
      <c r="A19" s="34" t="s">
        <v>114</v>
      </c>
      <c r="B19" s="70">
        <v>64151</v>
      </c>
      <c r="C19" s="269">
        <v>300</v>
      </c>
      <c r="D19" s="50">
        <v>-250</v>
      </c>
      <c r="E19" s="50">
        <f t="shared" ref="E19:E25" si="0">C19+D19</f>
        <v>50</v>
      </c>
    </row>
    <row r="20" spans="1:7">
      <c r="A20" s="34" t="s">
        <v>61</v>
      </c>
      <c r="B20" s="18" t="s">
        <v>100</v>
      </c>
      <c r="C20" s="269">
        <v>581653</v>
      </c>
      <c r="D20" s="50">
        <v>87550</v>
      </c>
      <c r="E20" s="50">
        <f t="shared" si="0"/>
        <v>669203</v>
      </c>
      <c r="G20" s="69"/>
    </row>
    <row r="21" spans="1:7" ht="31.5">
      <c r="A21" s="230" t="s">
        <v>122</v>
      </c>
      <c r="B21" s="18">
        <v>663</v>
      </c>
      <c r="C21" s="269">
        <v>8000</v>
      </c>
      <c r="D21" s="50">
        <v>1000</v>
      </c>
      <c r="E21" s="50">
        <f t="shared" si="0"/>
        <v>9000</v>
      </c>
    </row>
    <row r="22" spans="1:7" ht="31.5">
      <c r="A22" s="35" t="s">
        <v>135</v>
      </c>
      <c r="B22" s="18">
        <v>671</v>
      </c>
      <c r="C22" s="269">
        <v>463523.3</v>
      </c>
      <c r="D22" s="50">
        <v>-16500</v>
      </c>
      <c r="E22" s="50">
        <f t="shared" si="0"/>
        <v>447023.3</v>
      </c>
    </row>
    <row r="23" spans="1:7" ht="32.25" thickBot="1">
      <c r="A23" s="35" t="s">
        <v>109</v>
      </c>
      <c r="B23" s="18">
        <v>671</v>
      </c>
      <c r="C23" s="269">
        <v>302000</v>
      </c>
      <c r="D23" s="50">
        <v>0</v>
      </c>
      <c r="E23" s="50">
        <f t="shared" si="0"/>
        <v>302000</v>
      </c>
    </row>
    <row r="24" spans="1:7" ht="16.5" thickBot="1">
      <c r="A24" s="2" t="s">
        <v>110</v>
      </c>
      <c r="B24" s="7">
        <v>7</v>
      </c>
      <c r="C24" s="266">
        <v>28500</v>
      </c>
      <c r="D24" s="5">
        <v>0</v>
      </c>
      <c r="E24" s="6">
        <f t="shared" si="0"/>
        <v>28500</v>
      </c>
    </row>
    <row r="25" spans="1:7" ht="16.5" thickBot="1">
      <c r="A25" s="36" t="s">
        <v>111</v>
      </c>
      <c r="B25" s="19">
        <v>722</v>
      </c>
      <c r="C25" s="267">
        <v>28500</v>
      </c>
      <c r="D25" s="20">
        <v>0</v>
      </c>
      <c r="E25" s="21">
        <f t="shared" si="0"/>
        <v>28500</v>
      </c>
    </row>
    <row r="26" spans="1:7" ht="16.5" thickBot="1">
      <c r="A26" s="288" t="s">
        <v>112</v>
      </c>
      <c r="B26" s="289"/>
      <c r="C26" s="268">
        <v>8012952.4100000001</v>
      </c>
      <c r="D26" s="22">
        <f>D7</f>
        <v>-105200</v>
      </c>
      <c r="E26" s="23">
        <f>E6+E7+E24</f>
        <v>7907752.4100000001</v>
      </c>
    </row>
    <row r="27" spans="1:7" ht="16.5" thickBot="1">
      <c r="A27" s="24"/>
      <c r="B27" s="25"/>
      <c r="C27" s="26"/>
      <c r="D27" s="26"/>
      <c r="E27" s="26"/>
    </row>
    <row r="28" spans="1:7" ht="32.25" thickBot="1">
      <c r="A28" s="37" t="s">
        <v>7</v>
      </c>
      <c r="B28" s="38" t="s">
        <v>1</v>
      </c>
      <c r="C28" s="39" t="s">
        <v>92</v>
      </c>
      <c r="D28" s="40" t="s">
        <v>101</v>
      </c>
      <c r="E28" s="41" t="s">
        <v>136</v>
      </c>
    </row>
    <row r="29" spans="1:7" ht="16.5" thickBot="1">
      <c r="A29" s="42" t="s">
        <v>8</v>
      </c>
      <c r="B29" s="68">
        <v>3</v>
      </c>
      <c r="C29" s="276">
        <v>7893182.9199999999</v>
      </c>
      <c r="D29" s="43">
        <f>D30+D34+D40+D42</f>
        <v>-181200</v>
      </c>
      <c r="E29" s="43">
        <f>E30+E34+E40+E42</f>
        <v>7711982.9200000009</v>
      </c>
    </row>
    <row r="30" spans="1:7" ht="16.5" thickBot="1">
      <c r="A30" s="27" t="s">
        <v>9</v>
      </c>
      <c r="B30" s="28">
        <v>31</v>
      </c>
      <c r="C30" s="275">
        <v>5914829.6200000001</v>
      </c>
      <c r="D30" s="29">
        <f>D32+D33</f>
        <v>-75000</v>
      </c>
      <c r="E30" s="29">
        <f>E31+E32+E33</f>
        <v>5839829.6200000001</v>
      </c>
    </row>
    <row r="31" spans="1:7">
      <c r="A31" s="59" t="s">
        <v>10</v>
      </c>
      <c r="B31" s="52">
        <v>311</v>
      </c>
      <c r="C31" s="278">
        <v>4842829.62</v>
      </c>
      <c r="D31" s="48">
        <v>0</v>
      </c>
      <c r="E31" s="48">
        <v>4842829.62</v>
      </c>
    </row>
    <row r="32" spans="1:7">
      <c r="A32" s="60" t="s">
        <v>11</v>
      </c>
      <c r="B32" s="53">
        <v>312</v>
      </c>
      <c r="C32" s="272">
        <v>190000</v>
      </c>
      <c r="D32" s="50">
        <f>E32-C32</f>
        <v>25000</v>
      </c>
      <c r="E32" s="50">
        <v>215000</v>
      </c>
    </row>
    <row r="33" spans="1:5" ht="16.5" thickBot="1">
      <c r="A33" s="61" t="s">
        <v>12</v>
      </c>
      <c r="B33" s="57">
        <v>313</v>
      </c>
      <c r="C33" s="282">
        <v>882000</v>
      </c>
      <c r="D33" s="58">
        <f>E33-C33</f>
        <v>-100000</v>
      </c>
      <c r="E33" s="58">
        <v>782000</v>
      </c>
    </row>
    <row r="34" spans="1:5" ht="16.5" thickBot="1">
      <c r="A34" s="27" t="s">
        <v>13</v>
      </c>
      <c r="B34" s="28">
        <v>32</v>
      </c>
      <c r="C34" s="275">
        <v>1967866.56</v>
      </c>
      <c r="D34" s="29">
        <f>D35+D36+D37+D38+D39</f>
        <v>-113700</v>
      </c>
      <c r="E34" s="29">
        <f>E35+E36+E37+E38+E39</f>
        <v>1854166.5600000003</v>
      </c>
    </row>
    <row r="35" spans="1:5">
      <c r="A35" s="59" t="s">
        <v>68</v>
      </c>
      <c r="B35" s="52">
        <v>321</v>
      </c>
      <c r="C35" s="278">
        <v>617567.28</v>
      </c>
      <c r="D35" s="48">
        <f>E35-C35</f>
        <v>4500</v>
      </c>
      <c r="E35" s="48">
        <v>622067.28</v>
      </c>
    </row>
    <row r="36" spans="1:5">
      <c r="A36" s="60" t="s">
        <v>14</v>
      </c>
      <c r="B36" s="53">
        <v>322</v>
      </c>
      <c r="C36" s="272">
        <v>272854.43</v>
      </c>
      <c r="D36" s="50">
        <f>E36-C36</f>
        <v>-9290.6300000000047</v>
      </c>
      <c r="E36" s="50">
        <v>263563.8</v>
      </c>
    </row>
    <row r="37" spans="1:5">
      <c r="A37" s="60" t="s">
        <v>15</v>
      </c>
      <c r="B37" s="53">
        <v>323</v>
      </c>
      <c r="C37" s="272">
        <v>899167.9</v>
      </c>
      <c r="D37" s="50">
        <f>E37-C37</f>
        <v>-99209.37</v>
      </c>
      <c r="E37" s="50">
        <v>799958.53</v>
      </c>
    </row>
    <row r="38" spans="1:5">
      <c r="A38" s="62" t="s">
        <v>16</v>
      </c>
      <c r="B38" s="53">
        <v>324</v>
      </c>
      <c r="C38" s="280">
        <v>58863.12</v>
      </c>
      <c r="D38" s="54">
        <f>E38-C38</f>
        <v>-4500</v>
      </c>
      <c r="E38" s="54">
        <v>54363.12</v>
      </c>
    </row>
    <row r="39" spans="1:5" ht="16.5" thickBot="1">
      <c r="A39" s="61" t="s">
        <v>76</v>
      </c>
      <c r="B39" s="57">
        <v>329</v>
      </c>
      <c r="C39" s="282">
        <v>119413.83</v>
      </c>
      <c r="D39" s="58">
        <f>E39-C39</f>
        <v>-5200</v>
      </c>
      <c r="E39" s="58">
        <v>114213.83</v>
      </c>
    </row>
    <row r="40" spans="1:5" ht="16.5" thickBot="1">
      <c r="A40" s="27" t="s">
        <v>17</v>
      </c>
      <c r="B40" s="45">
        <v>34</v>
      </c>
      <c r="C40" s="283">
        <v>10486.74</v>
      </c>
      <c r="D40" s="46">
        <f>D41</f>
        <v>2500</v>
      </c>
      <c r="E40" s="229">
        <f>E41</f>
        <v>12986.74</v>
      </c>
    </row>
    <row r="41" spans="1:5" ht="16.5" thickBot="1">
      <c r="A41" s="63" t="s">
        <v>18</v>
      </c>
      <c r="B41" s="55">
        <v>343</v>
      </c>
      <c r="C41" s="281">
        <v>10486.74</v>
      </c>
      <c r="D41" s="56">
        <f>E41-C41</f>
        <v>2500</v>
      </c>
      <c r="E41" s="56">
        <v>12986.74</v>
      </c>
    </row>
    <row r="42" spans="1:5" ht="16.5" thickBot="1">
      <c r="A42" s="27" t="s">
        <v>132</v>
      </c>
      <c r="B42" s="45">
        <v>38</v>
      </c>
      <c r="C42" s="283">
        <v>0</v>
      </c>
      <c r="D42" s="277">
        <v>5000</v>
      </c>
      <c r="E42" s="283">
        <v>5000</v>
      </c>
    </row>
    <row r="43" spans="1:5" ht="16.5" thickBot="1">
      <c r="A43" s="63" t="s">
        <v>133</v>
      </c>
      <c r="B43" s="55">
        <v>383</v>
      </c>
      <c r="C43" s="281">
        <v>0</v>
      </c>
      <c r="D43" s="281">
        <v>5000</v>
      </c>
      <c r="E43" s="281">
        <v>5000</v>
      </c>
    </row>
    <row r="44" spans="1:5" ht="16.5" thickBot="1">
      <c r="A44" s="42" t="s">
        <v>19</v>
      </c>
      <c r="B44" s="68">
        <v>4</v>
      </c>
      <c r="C44" s="276">
        <v>119769.49</v>
      </c>
      <c r="D44" s="43">
        <f>D47</f>
        <v>76000</v>
      </c>
      <c r="E44" s="43">
        <f>E47</f>
        <v>195769.49</v>
      </c>
    </row>
    <row r="45" spans="1:5">
      <c r="A45" s="64" t="s">
        <v>74</v>
      </c>
      <c r="B45" s="30">
        <v>41</v>
      </c>
      <c r="C45" s="273">
        <v>0</v>
      </c>
      <c r="D45" s="4">
        <v>0</v>
      </c>
      <c r="E45" s="4">
        <v>0</v>
      </c>
    </row>
    <row r="46" spans="1:5" ht="16.5" thickBot="1">
      <c r="A46" s="65" t="s">
        <v>75</v>
      </c>
      <c r="B46" s="31">
        <v>412</v>
      </c>
      <c r="C46" s="279">
        <v>0</v>
      </c>
      <c r="D46" s="51">
        <v>0</v>
      </c>
      <c r="E46" s="51">
        <v>0</v>
      </c>
    </row>
    <row r="47" spans="1:5" ht="16.5" thickBot="1">
      <c r="A47" s="27" t="s">
        <v>20</v>
      </c>
      <c r="B47" s="45">
        <v>42</v>
      </c>
      <c r="C47" s="277">
        <v>119769.49</v>
      </c>
      <c r="D47" s="46">
        <f>D48+D49</f>
        <v>76000</v>
      </c>
      <c r="E47" s="46">
        <f>E48+E49+E50</f>
        <v>195769.49</v>
      </c>
    </row>
    <row r="48" spans="1:5">
      <c r="A48" s="59" t="s">
        <v>21</v>
      </c>
      <c r="B48" s="47">
        <v>422</v>
      </c>
      <c r="C48" s="278">
        <v>115523</v>
      </c>
      <c r="D48" s="48">
        <f>E48-C48</f>
        <v>76000</v>
      </c>
      <c r="E48" s="48">
        <v>191523</v>
      </c>
    </row>
    <row r="49" spans="1:6">
      <c r="A49" s="60" t="s">
        <v>22</v>
      </c>
      <c r="B49" s="49">
        <v>424</v>
      </c>
      <c r="C49" s="272">
        <v>4246.49</v>
      </c>
      <c r="D49" s="50">
        <f>E49-C49</f>
        <v>0</v>
      </c>
      <c r="E49" s="50">
        <v>4246.49</v>
      </c>
    </row>
    <row r="50" spans="1:6" ht="16.5" thickBot="1">
      <c r="A50" s="60" t="s">
        <v>23</v>
      </c>
      <c r="B50" s="49">
        <v>426</v>
      </c>
      <c r="C50" s="272">
        <v>0</v>
      </c>
      <c r="D50" s="50">
        <v>0</v>
      </c>
      <c r="E50" s="50">
        <v>0</v>
      </c>
    </row>
    <row r="51" spans="1:6" ht="16.5" thickBot="1">
      <c r="A51" s="2" t="s">
        <v>24</v>
      </c>
      <c r="B51" s="44"/>
      <c r="C51" s="274">
        <v>8012952.4100000001</v>
      </c>
      <c r="D51" s="22">
        <f>D29+D44</f>
        <v>-105200</v>
      </c>
      <c r="E51" s="22">
        <f>E29+E44</f>
        <v>7907752.4100000011</v>
      </c>
    </row>
    <row r="53" spans="1:6" ht="18.75">
      <c r="A53" s="71"/>
      <c r="B53" s="71"/>
      <c r="C53" s="71"/>
      <c r="D53" s="71"/>
      <c r="E53" s="71"/>
      <c r="F53" s="71"/>
    </row>
    <row r="54" spans="1:6" ht="18.75">
      <c r="A54" s="290"/>
      <c r="B54" s="290"/>
      <c r="C54" s="290"/>
      <c r="D54" s="71"/>
      <c r="E54" s="71" t="s">
        <v>120</v>
      </c>
      <c r="F54" s="71"/>
    </row>
    <row r="55" spans="1:6" ht="18.75">
      <c r="A55" s="71"/>
      <c r="B55" s="71"/>
      <c r="C55" s="71"/>
      <c r="D55" s="71"/>
      <c r="E55" s="71"/>
      <c r="F55" s="71"/>
    </row>
    <row r="56" spans="1:6" ht="18.75">
      <c r="A56" s="108"/>
      <c r="B56" s="108"/>
      <c r="C56" s="108"/>
      <c r="D56" s="109"/>
      <c r="E56" s="109"/>
      <c r="F56" s="71"/>
    </row>
    <row r="57" spans="1:6" ht="18.75">
      <c r="A57" s="108"/>
      <c r="B57" s="108"/>
      <c r="C57" s="108"/>
      <c r="D57" s="109"/>
      <c r="E57" s="109"/>
      <c r="F57" s="71"/>
    </row>
    <row r="58" spans="1:6" ht="18.75">
      <c r="A58" s="340" t="s">
        <v>138</v>
      </c>
      <c r="B58" s="340"/>
      <c r="C58" s="340"/>
      <c r="D58" s="108"/>
      <c r="E58" s="108"/>
      <c r="F58" s="71"/>
    </row>
    <row r="59" spans="1:6" ht="18.75">
      <c r="A59" s="108"/>
      <c r="B59" s="108"/>
      <c r="C59" s="108"/>
      <c r="D59" s="108"/>
      <c r="E59" s="108"/>
      <c r="F59" s="71"/>
    </row>
    <row r="60" spans="1:6" ht="18.75">
      <c r="A60" s="71"/>
      <c r="B60" s="71"/>
      <c r="C60" s="71"/>
      <c r="D60" s="71"/>
      <c r="E60" s="71"/>
      <c r="F60" s="71"/>
    </row>
    <row r="61" spans="1:6">
      <c r="A61" s="9"/>
      <c r="B61" s="9"/>
      <c r="C61" s="9"/>
      <c r="D61" s="9"/>
      <c r="E61" s="9"/>
    </row>
  </sheetData>
  <mergeCells count="3">
    <mergeCell ref="A2:E2"/>
    <mergeCell ref="A26:B26"/>
    <mergeCell ref="A54:C54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7"/>
  <sheetViews>
    <sheetView topLeftCell="B43" zoomScale="85" zoomScaleNormal="85" workbookViewId="0">
      <selection activeCell="K60" sqref="K60"/>
    </sheetView>
  </sheetViews>
  <sheetFormatPr defaultRowHeight="15"/>
  <cols>
    <col min="1" max="1" width="22.28515625" style="3" customWidth="1"/>
    <col min="2" max="2" width="24.7109375" style="3" customWidth="1"/>
    <col min="3" max="3" width="19.5703125" style="3" customWidth="1"/>
    <col min="4" max="4" width="15.28515625" style="3" customWidth="1"/>
    <col min="5" max="5" width="19.85546875" style="3" customWidth="1"/>
    <col min="6" max="6" width="13.140625" style="3" customWidth="1"/>
    <col min="7" max="7" width="10.7109375" style="3" customWidth="1"/>
    <col min="8" max="8" width="14.28515625" style="3" customWidth="1"/>
    <col min="9" max="9" width="16.5703125" style="3" customWidth="1"/>
    <col min="10" max="10" width="17.7109375" style="3" customWidth="1"/>
    <col min="11" max="11" width="11.28515625" style="3" customWidth="1"/>
    <col min="12" max="13" width="13.28515625" style="3" customWidth="1"/>
    <col min="14" max="14" width="10.42578125" style="3" customWidth="1"/>
    <col min="15" max="15" width="10" style="3" customWidth="1"/>
    <col min="16" max="16" width="15.5703125" style="3" customWidth="1"/>
    <col min="17" max="17" width="10.7109375" style="3" customWidth="1"/>
    <col min="18" max="18" width="14.28515625" style="3" customWidth="1"/>
    <col min="19" max="19" width="21.42578125" style="3" customWidth="1"/>
    <col min="20" max="20" width="10.140625" style="3" bestFit="1" customWidth="1"/>
    <col min="21" max="16384" width="9.140625" style="3"/>
  </cols>
  <sheetData>
    <row r="1" spans="1:21" ht="16.5" thickBot="1">
      <c r="A1" s="291" t="s">
        <v>84</v>
      </c>
      <c r="B1" s="292"/>
      <c r="C1" s="292"/>
      <c r="D1" s="293"/>
      <c r="E1" s="285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3"/>
    </row>
    <row r="2" spans="1:21" ht="44.25" customHeight="1">
      <c r="A2" s="297" t="s">
        <v>131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</row>
    <row r="3" spans="1:21" ht="15.75">
      <c r="A3" s="134" t="s">
        <v>25</v>
      </c>
      <c r="B3" s="95"/>
      <c r="C3" s="95"/>
      <c r="D3" s="135"/>
      <c r="E3" s="135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1" ht="18.75">
      <c r="A4" s="136" t="s">
        <v>81</v>
      </c>
      <c r="B4" s="137"/>
      <c r="C4" s="137"/>
      <c r="D4" s="137"/>
      <c r="E4" s="137"/>
      <c r="F4" s="137"/>
      <c r="G4" s="137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1" ht="15.75" customHeight="1" thickBot="1">
      <c r="A5" s="138"/>
      <c r="B5" s="137"/>
      <c r="C5" s="137"/>
      <c r="D5" s="137"/>
      <c r="E5" s="137"/>
      <c r="F5" s="137"/>
      <c r="G5" s="137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1" ht="15.75">
      <c r="A6" s="139" t="s">
        <v>26</v>
      </c>
      <c r="B6" s="140" t="s">
        <v>90</v>
      </c>
      <c r="C6" s="140" t="s">
        <v>91</v>
      </c>
      <c r="D6" s="141" t="s">
        <v>94</v>
      </c>
      <c r="E6" s="338"/>
      <c r="F6" s="294"/>
      <c r="G6" s="294"/>
      <c r="H6" s="294"/>
      <c r="I6" s="294"/>
      <c r="J6" s="294"/>
      <c r="K6" s="294"/>
      <c r="L6" s="294"/>
      <c r="M6" s="294"/>
      <c r="N6" s="294"/>
      <c r="O6" s="264"/>
      <c r="P6" s="143"/>
      <c r="Q6" s="143"/>
      <c r="R6" s="143"/>
      <c r="S6" s="295"/>
      <c r="T6" s="295"/>
    </row>
    <row r="7" spans="1:21" ht="15.75">
      <c r="A7" s="144" t="s">
        <v>27</v>
      </c>
      <c r="B7" s="145">
        <f>D46+E46+F46+J46+L46+M46</f>
        <v>7195023.2999999998</v>
      </c>
      <c r="C7" s="146">
        <v>6861216</v>
      </c>
      <c r="D7" s="147">
        <v>6861216</v>
      </c>
      <c r="E7" s="339"/>
      <c r="F7" s="296"/>
      <c r="G7" s="296"/>
      <c r="H7" s="296"/>
      <c r="I7" s="296"/>
      <c r="J7" s="296"/>
      <c r="K7" s="296"/>
      <c r="L7" s="296"/>
      <c r="M7" s="296"/>
      <c r="N7" s="296"/>
      <c r="O7" s="265"/>
      <c r="P7" s="149"/>
      <c r="Q7" s="284"/>
      <c r="R7" s="149"/>
      <c r="S7" s="295"/>
      <c r="T7" s="295"/>
    </row>
    <row r="8" spans="1:21" ht="29.25">
      <c r="A8" s="144" t="s">
        <v>69</v>
      </c>
      <c r="B8" s="145">
        <v>700</v>
      </c>
      <c r="C8" s="146">
        <v>700</v>
      </c>
      <c r="D8" s="147">
        <v>700</v>
      </c>
      <c r="E8" s="339"/>
      <c r="F8" s="148"/>
      <c r="G8" s="265"/>
      <c r="H8" s="148"/>
      <c r="I8" s="265"/>
      <c r="J8" s="148"/>
      <c r="K8" s="150"/>
      <c r="L8" s="150"/>
      <c r="M8" s="150"/>
      <c r="N8" s="150"/>
      <c r="O8" s="150"/>
      <c r="P8" s="149"/>
      <c r="Q8" s="284"/>
      <c r="R8" s="149"/>
      <c r="S8" s="149"/>
      <c r="T8" s="149"/>
    </row>
    <row r="9" spans="1:21" ht="15.75">
      <c r="A9" s="151" t="s">
        <v>78</v>
      </c>
      <c r="B9" s="145">
        <f>H46+80000-700+I46</f>
        <v>671253</v>
      </c>
      <c r="C9" s="146">
        <v>555650</v>
      </c>
      <c r="D9" s="147">
        <v>555650</v>
      </c>
      <c r="E9" s="339"/>
      <c r="F9" s="148"/>
      <c r="G9" s="265"/>
      <c r="H9" s="148"/>
      <c r="I9" s="265"/>
      <c r="J9" s="148"/>
      <c r="K9" s="150"/>
      <c r="L9" s="150"/>
      <c r="M9" s="150"/>
      <c r="N9" s="150"/>
      <c r="O9" s="150"/>
      <c r="P9" s="149"/>
      <c r="Q9" s="284"/>
      <c r="R9" s="149"/>
      <c r="S9" s="149"/>
      <c r="T9" s="149"/>
    </row>
    <row r="10" spans="1:21" ht="28.5">
      <c r="A10" s="152" t="s">
        <v>115</v>
      </c>
      <c r="B10" s="145">
        <f>R46</f>
        <v>28500</v>
      </c>
      <c r="C10" s="146">
        <v>0</v>
      </c>
      <c r="D10" s="147">
        <v>0</v>
      </c>
      <c r="E10" s="339"/>
      <c r="F10" s="142"/>
      <c r="G10" s="264"/>
      <c r="H10" s="142"/>
      <c r="I10" s="264"/>
      <c r="J10" s="142"/>
      <c r="K10" s="142"/>
      <c r="L10" s="142"/>
      <c r="M10" s="286"/>
      <c r="N10" s="142"/>
      <c r="O10" s="264"/>
      <c r="P10" s="149"/>
      <c r="Q10" s="284"/>
      <c r="R10" s="149"/>
      <c r="S10" s="149"/>
      <c r="T10" s="149"/>
    </row>
    <row r="11" spans="1:21" ht="15.75">
      <c r="A11" s="153" t="s">
        <v>30</v>
      </c>
      <c r="B11" s="145">
        <f>P46+Q46</f>
        <v>9000</v>
      </c>
      <c r="C11" s="146">
        <v>0</v>
      </c>
      <c r="D11" s="147">
        <v>0</v>
      </c>
      <c r="E11" s="339"/>
      <c r="F11" s="142"/>
      <c r="G11" s="264"/>
      <c r="H11" s="142"/>
      <c r="I11" s="264"/>
      <c r="J11" s="142"/>
      <c r="K11" s="154"/>
      <c r="L11" s="154"/>
      <c r="M11" s="154"/>
      <c r="N11" s="154"/>
      <c r="O11" s="154"/>
      <c r="P11" s="149"/>
      <c r="Q11" s="284"/>
      <c r="R11" s="149"/>
      <c r="S11" s="149"/>
      <c r="T11" s="149"/>
    </row>
    <row r="12" spans="1:21" ht="15.75">
      <c r="A12" s="151" t="s">
        <v>29</v>
      </c>
      <c r="B12" s="145">
        <f>N46+O46</f>
        <v>83276.11</v>
      </c>
      <c r="C12" s="146">
        <v>45500</v>
      </c>
      <c r="D12" s="147">
        <v>45500</v>
      </c>
      <c r="E12" s="339"/>
      <c r="F12" s="132"/>
      <c r="G12" s="132"/>
      <c r="H12" s="132"/>
      <c r="I12" s="132"/>
      <c r="J12" s="132"/>
      <c r="K12" s="155"/>
      <c r="L12" s="155"/>
      <c r="M12" s="155"/>
      <c r="N12" s="132"/>
      <c r="O12" s="132"/>
      <c r="P12" s="132"/>
      <c r="Q12" s="132"/>
      <c r="R12" s="132"/>
      <c r="S12" s="132"/>
      <c r="T12" s="132"/>
    </row>
    <row r="13" spans="1:21" ht="16.5" thickBot="1">
      <c r="A13" s="156" t="s">
        <v>31</v>
      </c>
      <c r="B13" s="157">
        <f>SUM(B7:B12)</f>
        <v>7987752.4100000001</v>
      </c>
      <c r="C13" s="158">
        <v>7463066</v>
      </c>
      <c r="D13" s="159">
        <v>7463066</v>
      </c>
      <c r="E13" s="216"/>
      <c r="F13" s="132"/>
      <c r="G13" s="132"/>
      <c r="H13" s="132"/>
      <c r="I13" s="132"/>
      <c r="J13" s="132"/>
      <c r="K13" s="160"/>
      <c r="L13" s="160"/>
      <c r="M13" s="160"/>
      <c r="N13" s="132"/>
      <c r="O13" s="132"/>
      <c r="P13" s="132"/>
      <c r="Q13" s="132"/>
      <c r="R13" s="132"/>
      <c r="S13" s="132"/>
      <c r="T13" s="132"/>
    </row>
    <row r="14" spans="1:21" s="80" customFormat="1" ht="44.25" thickBot="1">
      <c r="A14" s="161" t="s">
        <v>95</v>
      </c>
      <c r="B14" s="162">
        <v>-80000</v>
      </c>
      <c r="C14" s="163"/>
      <c r="D14" s="163"/>
      <c r="E14" s="163"/>
      <c r="F14" s="164"/>
      <c r="G14" s="164"/>
      <c r="H14" s="164"/>
      <c r="I14" s="164"/>
      <c r="J14" s="164"/>
      <c r="K14" s="165"/>
      <c r="L14" s="165"/>
      <c r="M14" s="165"/>
      <c r="N14" s="164"/>
      <c r="O14" s="164"/>
      <c r="P14" s="164"/>
      <c r="Q14" s="164"/>
      <c r="R14" s="164"/>
      <c r="S14" s="164"/>
      <c r="T14" s="164"/>
    </row>
    <row r="15" spans="1:21" s="80" customFormat="1" ht="19.5" thickBot="1">
      <c r="A15" s="166" t="s">
        <v>31</v>
      </c>
      <c r="B15" s="167">
        <f>B13+B14</f>
        <v>7907752.4100000001</v>
      </c>
      <c r="C15" s="163"/>
      <c r="D15" s="163"/>
      <c r="E15" s="163"/>
      <c r="F15" s="164"/>
      <c r="G15" s="164"/>
      <c r="H15" s="164"/>
      <c r="I15" s="164"/>
      <c r="J15" s="164"/>
      <c r="K15" s="165"/>
      <c r="L15" s="165"/>
      <c r="M15" s="165"/>
      <c r="N15" s="164"/>
      <c r="O15" s="164"/>
      <c r="P15" s="164"/>
      <c r="Q15" s="164"/>
      <c r="R15" s="164"/>
      <c r="S15" s="164"/>
      <c r="T15" s="164"/>
    </row>
    <row r="16" spans="1:21" s="80" customFormat="1" ht="15.75">
      <c r="A16" s="168"/>
      <c r="B16" s="163"/>
      <c r="C16" s="163"/>
      <c r="D16" s="163"/>
      <c r="E16" s="163"/>
      <c r="F16" s="164"/>
      <c r="G16" s="164"/>
      <c r="H16" s="164"/>
      <c r="I16" s="164"/>
      <c r="J16" s="164"/>
      <c r="K16" s="165"/>
      <c r="L16" s="165"/>
      <c r="M16" s="165"/>
      <c r="N16" s="164"/>
      <c r="O16" s="164"/>
      <c r="P16" s="164"/>
      <c r="Q16" s="164"/>
      <c r="R16" s="164"/>
      <c r="S16" s="164"/>
      <c r="T16" s="164"/>
    </row>
    <row r="17" spans="1:21" ht="15.75">
      <c r="A17" s="169" t="s">
        <v>52</v>
      </c>
      <c r="B17" s="170">
        <v>8532</v>
      </c>
      <c r="C17" s="132" t="s">
        <v>53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S17" s="132"/>
      <c r="T17" s="132"/>
    </row>
    <row r="18" spans="1:21" ht="15.75">
      <c r="A18" s="169" t="s">
        <v>54</v>
      </c>
      <c r="B18" s="171">
        <v>1887211</v>
      </c>
      <c r="C18" s="132" t="s">
        <v>55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S18" s="132"/>
      <c r="T18" s="132"/>
    </row>
    <row r="19" spans="1:21" ht="15.75">
      <c r="A19" s="169" t="s">
        <v>56</v>
      </c>
      <c r="B19" s="132">
        <v>912</v>
      </c>
      <c r="C19" s="132" t="s">
        <v>57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S19" s="132"/>
      <c r="T19" s="132"/>
    </row>
    <row r="20" spans="1:21" ht="15.75">
      <c r="A20" s="169" t="s">
        <v>58</v>
      </c>
      <c r="B20" s="132">
        <v>487</v>
      </c>
      <c r="C20" s="132" t="s">
        <v>83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S20" s="132"/>
      <c r="T20" s="132"/>
    </row>
    <row r="21" spans="1:21" ht="15.75">
      <c r="A21" s="17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S21" s="132"/>
      <c r="T21" s="132"/>
    </row>
    <row r="22" spans="1:21" ht="15.75">
      <c r="A22" s="172"/>
      <c r="B22" s="173"/>
      <c r="C22" s="132"/>
      <c r="D22" s="174"/>
      <c r="E22" s="174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21" ht="15.75">
      <c r="A23" s="172"/>
      <c r="B23" s="173"/>
      <c r="C23" s="132"/>
      <c r="D23" s="174"/>
      <c r="E23" s="174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</row>
    <row r="24" spans="1:21" ht="16.5" thickBot="1">
      <c r="A24" s="175" t="s">
        <v>32</v>
      </c>
      <c r="B24" s="77"/>
      <c r="C24" s="131"/>
      <c r="D24" s="77" t="s">
        <v>82</v>
      </c>
      <c r="E24" s="77"/>
      <c r="F24" s="176"/>
      <c r="G24" s="176"/>
      <c r="H24" s="176"/>
      <c r="I24" s="176"/>
      <c r="J24" s="176"/>
      <c r="K24" s="176"/>
      <c r="L24" s="176"/>
      <c r="M24" s="176"/>
      <c r="N24" s="131"/>
      <c r="O24" s="131"/>
      <c r="P24" s="131"/>
      <c r="Q24" s="131"/>
      <c r="R24" s="131"/>
      <c r="S24" s="1" t="s">
        <v>33</v>
      </c>
      <c r="T24" s="132"/>
    </row>
    <row r="25" spans="1:21" ht="100.5" thickBot="1">
      <c r="A25" s="177" t="s">
        <v>34</v>
      </c>
      <c r="B25" s="178" t="s">
        <v>35</v>
      </c>
      <c r="C25" s="179" t="s">
        <v>92</v>
      </c>
      <c r="D25" s="179" t="s">
        <v>36</v>
      </c>
      <c r="E25" s="179" t="s">
        <v>101</v>
      </c>
      <c r="F25" s="179" t="s">
        <v>87</v>
      </c>
      <c r="G25" s="179" t="s">
        <v>101</v>
      </c>
      <c r="H25" s="179" t="s">
        <v>78</v>
      </c>
      <c r="I25" s="179" t="s">
        <v>101</v>
      </c>
      <c r="J25" s="179" t="s">
        <v>88</v>
      </c>
      <c r="K25" s="179" t="s">
        <v>28</v>
      </c>
      <c r="L25" s="179" t="s">
        <v>89</v>
      </c>
      <c r="M25" s="179" t="s">
        <v>101</v>
      </c>
      <c r="N25" s="179" t="s">
        <v>29</v>
      </c>
      <c r="O25" s="179" t="s">
        <v>101</v>
      </c>
      <c r="P25" s="179" t="s">
        <v>30</v>
      </c>
      <c r="Q25" s="179" t="s">
        <v>101</v>
      </c>
      <c r="R25" s="179" t="s">
        <v>37</v>
      </c>
      <c r="S25" s="179" t="s">
        <v>139</v>
      </c>
      <c r="T25" s="132"/>
      <c r="U25" s="180"/>
    </row>
    <row r="26" spans="1:21" ht="16.5" thickBot="1">
      <c r="A26" s="181">
        <v>31</v>
      </c>
      <c r="B26" s="182" t="s">
        <v>38</v>
      </c>
      <c r="C26" s="183">
        <f>D26+F26+H26+J26+K26+L26+N26+P26+R26</f>
        <v>5914829.6200000001</v>
      </c>
      <c r="D26" s="231">
        <v>5852000</v>
      </c>
      <c r="E26" s="231">
        <f>E27+E28+E29</f>
        <v>-75000</v>
      </c>
      <c r="F26" s="231">
        <v>0</v>
      </c>
      <c r="G26" s="231">
        <v>0</v>
      </c>
      <c r="H26" s="231">
        <v>0</v>
      </c>
      <c r="I26" s="231">
        <v>0</v>
      </c>
      <c r="J26" s="231">
        <v>20000</v>
      </c>
      <c r="K26" s="231">
        <v>0</v>
      </c>
      <c r="L26" s="231">
        <v>0</v>
      </c>
      <c r="M26" s="231">
        <v>0</v>
      </c>
      <c r="N26" s="231">
        <f>N27</f>
        <v>42829.62</v>
      </c>
      <c r="O26" s="231">
        <v>0</v>
      </c>
      <c r="P26" s="231">
        <v>0</v>
      </c>
      <c r="Q26" s="231">
        <v>0</v>
      </c>
      <c r="R26" s="231">
        <v>0</v>
      </c>
      <c r="S26" s="183">
        <f>D26+E26+F26+G26+H26+I26+J26+K26+L26+M26+N26+O26+P26+Q26+R26</f>
        <v>5839829.6200000001</v>
      </c>
      <c r="T26" s="132"/>
    </row>
    <row r="27" spans="1:21" ht="19.5" customHeight="1">
      <c r="A27" s="184">
        <v>311</v>
      </c>
      <c r="B27" s="185" t="s">
        <v>39</v>
      </c>
      <c r="C27" s="186">
        <f t="shared" ref="C27:C46" si="0">D27+F27+H27+J27+K27+L27+N27+P27+R27</f>
        <v>4842829.62</v>
      </c>
      <c r="D27" s="232">
        <v>4800000</v>
      </c>
      <c r="E27" s="232">
        <v>0</v>
      </c>
      <c r="F27" s="186">
        <v>0</v>
      </c>
      <c r="G27" s="186">
        <v>0</v>
      </c>
      <c r="H27" s="240">
        <v>0</v>
      </c>
      <c r="I27" s="240">
        <v>0</v>
      </c>
      <c r="J27" s="186">
        <v>0</v>
      </c>
      <c r="K27" s="186">
        <v>0</v>
      </c>
      <c r="L27" s="186">
        <v>0</v>
      </c>
      <c r="M27" s="186">
        <v>0</v>
      </c>
      <c r="N27" s="240">
        <v>42829.62</v>
      </c>
      <c r="O27" s="240">
        <v>0</v>
      </c>
      <c r="P27" s="240">
        <v>0</v>
      </c>
      <c r="Q27" s="240">
        <v>0</v>
      </c>
      <c r="R27" s="240">
        <v>0</v>
      </c>
      <c r="S27" s="188">
        <f t="shared" ref="S27:S46" si="1">D27+E27+F27+G27+H27+I27+J27+K27+L27+M27+N27+O27+P27+Q27+R27</f>
        <v>4842829.62</v>
      </c>
      <c r="T27" s="132"/>
    </row>
    <row r="28" spans="1:21" ht="21" customHeight="1">
      <c r="A28" s="189">
        <v>312</v>
      </c>
      <c r="B28" s="190" t="s">
        <v>11</v>
      </c>
      <c r="C28" s="186">
        <f t="shared" si="0"/>
        <v>190000</v>
      </c>
      <c r="D28" s="233">
        <v>170000</v>
      </c>
      <c r="E28" s="233">
        <v>25000</v>
      </c>
      <c r="F28" s="191">
        <v>0</v>
      </c>
      <c r="G28" s="191">
        <v>0</v>
      </c>
      <c r="H28" s="233">
        <v>0</v>
      </c>
      <c r="I28" s="233">
        <v>0</v>
      </c>
      <c r="J28" s="191">
        <v>20000</v>
      </c>
      <c r="K28" s="191">
        <v>0</v>
      </c>
      <c r="L28" s="191">
        <v>0</v>
      </c>
      <c r="M28" s="191">
        <v>0</v>
      </c>
      <c r="N28" s="233">
        <v>0</v>
      </c>
      <c r="O28" s="233">
        <v>0</v>
      </c>
      <c r="P28" s="233">
        <v>0</v>
      </c>
      <c r="Q28" s="233">
        <v>0</v>
      </c>
      <c r="R28" s="233">
        <v>0</v>
      </c>
      <c r="S28" s="192">
        <f t="shared" si="1"/>
        <v>215000</v>
      </c>
      <c r="T28" s="132"/>
    </row>
    <row r="29" spans="1:21" ht="20.25" customHeight="1" thickBot="1">
      <c r="A29" s="193">
        <v>313</v>
      </c>
      <c r="B29" s="194" t="s">
        <v>12</v>
      </c>
      <c r="C29" s="195">
        <f t="shared" si="0"/>
        <v>882000</v>
      </c>
      <c r="D29" s="234">
        <v>882000</v>
      </c>
      <c r="E29" s="234">
        <v>-100000</v>
      </c>
      <c r="F29" s="195">
        <v>0</v>
      </c>
      <c r="G29" s="195">
        <v>0</v>
      </c>
      <c r="H29" s="234">
        <v>0</v>
      </c>
      <c r="I29" s="234">
        <v>0</v>
      </c>
      <c r="J29" s="195">
        <v>0</v>
      </c>
      <c r="K29" s="195">
        <v>0</v>
      </c>
      <c r="L29" s="195">
        <v>0</v>
      </c>
      <c r="M29" s="195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196">
        <f t="shared" si="1"/>
        <v>782000</v>
      </c>
      <c r="T29" s="132"/>
    </row>
    <row r="30" spans="1:21" ht="16.5" thickBot="1">
      <c r="A30" s="181">
        <v>32</v>
      </c>
      <c r="B30" s="182" t="s">
        <v>13</v>
      </c>
      <c r="C30" s="183">
        <f t="shared" si="0"/>
        <v>1967866.56</v>
      </c>
      <c r="D30" s="231">
        <v>194000</v>
      </c>
      <c r="E30" s="231">
        <f>E33</f>
        <v>-95000</v>
      </c>
      <c r="F30" s="231">
        <f>F31+F32+F33+F35</f>
        <v>298043.26</v>
      </c>
      <c r="G30" s="231">
        <f>G32+G33</f>
        <v>0</v>
      </c>
      <c r="H30" s="231">
        <f>H31+H32+H33+H34+H35</f>
        <v>402600</v>
      </c>
      <c r="I30" s="231">
        <f>I31+I32+I33+I34+I35</f>
        <v>1800</v>
      </c>
      <c r="J30" s="231">
        <v>550000</v>
      </c>
      <c r="K30" s="231">
        <v>0</v>
      </c>
      <c r="L30" s="231">
        <v>443523.30000000005</v>
      </c>
      <c r="M30" s="231">
        <f>M33</f>
        <v>-16500</v>
      </c>
      <c r="N30" s="231">
        <f>N31+N33+N34</f>
        <v>43200</v>
      </c>
      <c r="O30" s="231">
        <f>O34</f>
        <v>-5000</v>
      </c>
      <c r="P30" s="231">
        <v>8000</v>
      </c>
      <c r="Q30" s="231">
        <f>Q34</f>
        <v>1000</v>
      </c>
      <c r="R30" s="231">
        <v>28500</v>
      </c>
      <c r="S30" s="183">
        <f t="shared" si="1"/>
        <v>1854166.56</v>
      </c>
      <c r="T30" s="132"/>
    </row>
    <row r="31" spans="1:21" ht="33.75" customHeight="1">
      <c r="A31" s="184">
        <v>321</v>
      </c>
      <c r="B31" s="197" t="s">
        <v>68</v>
      </c>
      <c r="C31" s="187">
        <f t="shared" si="0"/>
        <v>617567.28</v>
      </c>
      <c r="D31" s="235">
        <v>0</v>
      </c>
      <c r="E31" s="235">
        <v>0</v>
      </c>
      <c r="F31" s="240">
        <v>17867.28</v>
      </c>
      <c r="G31" s="240">
        <v>0</v>
      </c>
      <c r="H31" s="240">
        <v>42500</v>
      </c>
      <c r="I31" s="240">
        <v>4500</v>
      </c>
      <c r="J31" s="240">
        <v>550000</v>
      </c>
      <c r="K31" s="240">
        <v>0</v>
      </c>
      <c r="L31" s="240">
        <v>0</v>
      </c>
      <c r="M31" s="240">
        <v>0</v>
      </c>
      <c r="N31" s="240">
        <v>7200</v>
      </c>
      <c r="O31" s="240">
        <v>0</v>
      </c>
      <c r="P31" s="240">
        <v>0</v>
      </c>
      <c r="Q31" s="240">
        <v>0</v>
      </c>
      <c r="R31" s="240">
        <v>0</v>
      </c>
      <c r="S31" s="188">
        <f t="shared" si="1"/>
        <v>622067.28</v>
      </c>
      <c r="T31" s="132"/>
    </row>
    <row r="32" spans="1:21" ht="30" customHeight="1">
      <c r="A32" s="189">
        <v>322</v>
      </c>
      <c r="B32" s="198" t="s">
        <v>40</v>
      </c>
      <c r="C32" s="72">
        <f t="shared" si="0"/>
        <v>272854.43</v>
      </c>
      <c r="D32" s="236">
        <v>0</v>
      </c>
      <c r="E32" s="236">
        <v>0</v>
      </c>
      <c r="F32" s="233">
        <v>50662.77</v>
      </c>
      <c r="G32" s="233">
        <v>-790.63</v>
      </c>
      <c r="H32" s="233">
        <v>62900</v>
      </c>
      <c r="I32" s="233">
        <v>-8500</v>
      </c>
      <c r="J32" s="233">
        <v>0</v>
      </c>
      <c r="K32" s="233">
        <v>0</v>
      </c>
      <c r="L32" s="233">
        <v>159291.66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3">
        <v>0</v>
      </c>
      <c r="S32" s="192">
        <f t="shared" si="1"/>
        <v>263563.8</v>
      </c>
      <c r="T32" s="132"/>
    </row>
    <row r="33" spans="1:20" ht="21.75" customHeight="1">
      <c r="A33" s="189">
        <v>323</v>
      </c>
      <c r="B33" s="190" t="s">
        <v>41</v>
      </c>
      <c r="C33" s="72">
        <f t="shared" si="0"/>
        <v>899167.9</v>
      </c>
      <c r="D33" s="236">
        <v>180000</v>
      </c>
      <c r="E33" s="236">
        <v>-95000</v>
      </c>
      <c r="F33" s="233">
        <v>192299.38</v>
      </c>
      <c r="G33" s="233">
        <v>790.63</v>
      </c>
      <c r="H33" s="233">
        <v>195500</v>
      </c>
      <c r="I33" s="233">
        <v>11500</v>
      </c>
      <c r="J33" s="233">
        <v>0</v>
      </c>
      <c r="K33" s="233">
        <v>0</v>
      </c>
      <c r="L33" s="233">
        <v>278868.52</v>
      </c>
      <c r="M33" s="233">
        <v>-16500</v>
      </c>
      <c r="N33" s="233">
        <v>16000</v>
      </c>
      <c r="O33" s="233">
        <v>0</v>
      </c>
      <c r="P33" s="233">
        <v>8000</v>
      </c>
      <c r="Q33" s="233">
        <v>0</v>
      </c>
      <c r="R33" s="233">
        <v>28500</v>
      </c>
      <c r="S33" s="192">
        <f t="shared" si="1"/>
        <v>799958.53</v>
      </c>
      <c r="T33" s="132"/>
    </row>
    <row r="34" spans="1:20" ht="21.75" customHeight="1">
      <c r="A34" s="189">
        <v>324</v>
      </c>
      <c r="B34" s="190" t="s">
        <v>42</v>
      </c>
      <c r="C34" s="72">
        <f t="shared" si="0"/>
        <v>58863.12</v>
      </c>
      <c r="D34" s="236">
        <v>0</v>
      </c>
      <c r="E34" s="236">
        <v>0</v>
      </c>
      <c r="F34" s="233">
        <v>0</v>
      </c>
      <c r="G34" s="233">
        <v>0</v>
      </c>
      <c r="H34" s="233">
        <v>33500</v>
      </c>
      <c r="I34" s="233">
        <v>-500</v>
      </c>
      <c r="J34" s="233">
        <v>0</v>
      </c>
      <c r="K34" s="233">
        <v>0</v>
      </c>
      <c r="L34" s="233">
        <v>5363.12</v>
      </c>
      <c r="M34" s="233">
        <v>0</v>
      </c>
      <c r="N34" s="233">
        <v>20000</v>
      </c>
      <c r="O34" s="233">
        <v>-5000</v>
      </c>
      <c r="P34" s="233">
        <v>0</v>
      </c>
      <c r="Q34" s="233">
        <v>1000</v>
      </c>
      <c r="R34" s="233">
        <v>0</v>
      </c>
      <c r="S34" s="192">
        <f t="shared" si="1"/>
        <v>54363.12</v>
      </c>
      <c r="T34" s="132"/>
    </row>
    <row r="35" spans="1:20" ht="30.75" thickBot="1">
      <c r="A35" s="193">
        <v>329</v>
      </c>
      <c r="B35" s="199" t="s">
        <v>43</v>
      </c>
      <c r="C35" s="73">
        <f t="shared" si="0"/>
        <v>119413.83</v>
      </c>
      <c r="D35" s="237">
        <v>14000</v>
      </c>
      <c r="E35" s="237">
        <v>0</v>
      </c>
      <c r="F35" s="234">
        <v>37213.83</v>
      </c>
      <c r="G35" s="234">
        <v>0</v>
      </c>
      <c r="H35" s="234">
        <v>68200</v>
      </c>
      <c r="I35" s="234">
        <v>-5200</v>
      </c>
      <c r="J35" s="234">
        <v>0</v>
      </c>
      <c r="K35" s="234">
        <v>0</v>
      </c>
      <c r="L35" s="234">
        <v>0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234">
        <v>0</v>
      </c>
      <c r="S35" s="196">
        <f t="shared" si="1"/>
        <v>114213.83</v>
      </c>
      <c r="T35" s="132"/>
    </row>
    <row r="36" spans="1:20" ht="16.5" thickBot="1">
      <c r="A36" s="181">
        <v>34</v>
      </c>
      <c r="B36" s="182" t="s">
        <v>17</v>
      </c>
      <c r="C36" s="183">
        <f t="shared" si="0"/>
        <v>10486.74</v>
      </c>
      <c r="D36" s="231">
        <v>0</v>
      </c>
      <c r="E36" s="231">
        <v>0</v>
      </c>
      <c r="F36" s="231">
        <f>F37</f>
        <v>3956.74</v>
      </c>
      <c r="G36" s="231">
        <v>0</v>
      </c>
      <c r="H36" s="231">
        <f>H37</f>
        <v>6530</v>
      </c>
      <c r="I36" s="231">
        <f>I37</f>
        <v>2500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31">
        <v>0</v>
      </c>
      <c r="R36" s="231">
        <v>0</v>
      </c>
      <c r="S36" s="183">
        <f t="shared" si="1"/>
        <v>12986.74</v>
      </c>
      <c r="T36" s="132"/>
    </row>
    <row r="37" spans="1:20" ht="16.5" thickBot="1">
      <c r="A37" s="200">
        <v>343</v>
      </c>
      <c r="B37" s="201" t="s">
        <v>44</v>
      </c>
      <c r="C37" s="202">
        <f t="shared" si="0"/>
        <v>10486.74</v>
      </c>
      <c r="D37" s="238">
        <v>0</v>
      </c>
      <c r="E37" s="238">
        <v>0</v>
      </c>
      <c r="F37" s="242">
        <v>3956.74</v>
      </c>
      <c r="G37" s="242">
        <v>0</v>
      </c>
      <c r="H37" s="242">
        <v>6530</v>
      </c>
      <c r="I37" s="242">
        <v>2500</v>
      </c>
      <c r="J37" s="242">
        <v>0</v>
      </c>
      <c r="K37" s="242">
        <v>0</v>
      </c>
      <c r="L37" s="242">
        <v>0</v>
      </c>
      <c r="M37" s="242">
        <v>0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03">
        <f t="shared" si="1"/>
        <v>12986.74</v>
      </c>
      <c r="T37" s="132"/>
    </row>
    <row r="38" spans="1:20" ht="16.5" thickBot="1">
      <c r="A38" s="181">
        <v>38</v>
      </c>
      <c r="B38" s="182" t="s">
        <v>132</v>
      </c>
      <c r="C38" s="183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5000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183">
        <f t="shared" si="1"/>
        <v>5000</v>
      </c>
      <c r="T38" s="132"/>
    </row>
    <row r="39" spans="1:20" ht="16.5" thickBot="1">
      <c r="A39" s="200">
        <v>383</v>
      </c>
      <c r="B39" s="201" t="s">
        <v>134</v>
      </c>
      <c r="C39" s="202">
        <v>0</v>
      </c>
      <c r="D39" s="238">
        <v>0</v>
      </c>
      <c r="E39" s="238">
        <v>0</v>
      </c>
      <c r="F39" s="242">
        <v>0</v>
      </c>
      <c r="G39" s="242">
        <v>0</v>
      </c>
      <c r="H39" s="242">
        <v>0</v>
      </c>
      <c r="I39" s="242">
        <v>5000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0</v>
      </c>
      <c r="P39" s="242">
        <v>0</v>
      </c>
      <c r="Q39" s="242">
        <v>0</v>
      </c>
      <c r="R39" s="242">
        <v>0</v>
      </c>
      <c r="S39" s="203">
        <f t="shared" si="1"/>
        <v>5000</v>
      </c>
      <c r="T39" s="132"/>
    </row>
    <row r="40" spans="1:20" s="206" customFormat="1" ht="50.25" customHeight="1" thickBot="1">
      <c r="A40" s="181">
        <v>41</v>
      </c>
      <c r="B40" s="204" t="s">
        <v>74</v>
      </c>
      <c r="C40" s="183">
        <f t="shared" si="0"/>
        <v>0</v>
      </c>
      <c r="D40" s="239">
        <v>0</v>
      </c>
      <c r="E40" s="239">
        <v>0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0</v>
      </c>
      <c r="S40" s="183">
        <f t="shared" si="1"/>
        <v>0</v>
      </c>
      <c r="T40" s="205"/>
    </row>
    <row r="41" spans="1:20" ht="16.5" thickBot="1">
      <c r="A41" s="200">
        <v>412</v>
      </c>
      <c r="B41" s="201" t="s">
        <v>75</v>
      </c>
      <c r="C41" s="202">
        <f t="shared" si="0"/>
        <v>0</v>
      </c>
      <c r="D41" s="238">
        <v>0</v>
      </c>
      <c r="E41" s="238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42">
        <v>0</v>
      </c>
      <c r="O41" s="242">
        <v>0</v>
      </c>
      <c r="P41" s="242">
        <v>0</v>
      </c>
      <c r="Q41" s="242">
        <v>0</v>
      </c>
      <c r="R41" s="242">
        <v>0</v>
      </c>
      <c r="S41" s="203">
        <f t="shared" si="1"/>
        <v>0</v>
      </c>
      <c r="T41" s="132"/>
    </row>
    <row r="42" spans="1:20" ht="44.25" thickBot="1">
      <c r="A42" s="181">
        <v>42</v>
      </c>
      <c r="B42" s="207" t="s">
        <v>45</v>
      </c>
      <c r="C42" s="183">
        <f t="shared" si="0"/>
        <v>119769.49</v>
      </c>
      <c r="D42" s="231">
        <v>0</v>
      </c>
      <c r="E42" s="231">
        <v>0</v>
      </c>
      <c r="F42" s="231">
        <v>0</v>
      </c>
      <c r="G42" s="231">
        <v>0</v>
      </c>
      <c r="H42" s="231">
        <f>H43+H44</f>
        <v>97523</v>
      </c>
      <c r="I42" s="231">
        <f>I43+I44</f>
        <v>76000</v>
      </c>
      <c r="J42" s="231">
        <v>0</v>
      </c>
      <c r="K42" s="231">
        <v>0</v>
      </c>
      <c r="L42" s="231">
        <v>20000</v>
      </c>
      <c r="M42" s="231">
        <v>0</v>
      </c>
      <c r="N42" s="231">
        <v>2246.4899999999998</v>
      </c>
      <c r="O42" s="231">
        <v>0</v>
      </c>
      <c r="P42" s="231">
        <v>0</v>
      </c>
      <c r="Q42" s="231">
        <v>0</v>
      </c>
      <c r="R42" s="231">
        <v>0</v>
      </c>
      <c r="S42" s="183">
        <f t="shared" si="1"/>
        <v>195769.49</v>
      </c>
      <c r="T42" s="132"/>
    </row>
    <row r="43" spans="1:20" ht="18" customHeight="1">
      <c r="A43" s="208">
        <v>422</v>
      </c>
      <c r="B43" s="209" t="s">
        <v>46</v>
      </c>
      <c r="C43" s="187">
        <f t="shared" si="0"/>
        <v>115523</v>
      </c>
      <c r="D43" s="240">
        <v>0</v>
      </c>
      <c r="E43" s="240">
        <v>0</v>
      </c>
      <c r="F43" s="240">
        <v>0</v>
      </c>
      <c r="G43" s="240">
        <v>0</v>
      </c>
      <c r="H43" s="240">
        <v>95523</v>
      </c>
      <c r="I43" s="240">
        <v>76000</v>
      </c>
      <c r="J43" s="240">
        <v>0</v>
      </c>
      <c r="K43" s="240">
        <v>0</v>
      </c>
      <c r="L43" s="240">
        <v>20000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188">
        <f t="shared" si="1"/>
        <v>191523</v>
      </c>
      <c r="T43" s="132"/>
    </row>
    <row r="44" spans="1:20" ht="18.75" customHeight="1">
      <c r="A44" s="189">
        <v>424</v>
      </c>
      <c r="B44" s="210" t="s">
        <v>47</v>
      </c>
      <c r="C44" s="72">
        <f t="shared" si="0"/>
        <v>4246.49</v>
      </c>
      <c r="D44" s="233">
        <v>0</v>
      </c>
      <c r="E44" s="233">
        <v>0</v>
      </c>
      <c r="F44" s="233">
        <v>0</v>
      </c>
      <c r="G44" s="233">
        <v>0</v>
      </c>
      <c r="H44" s="233">
        <v>2000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2246.4899999999998</v>
      </c>
      <c r="O44" s="233">
        <v>0</v>
      </c>
      <c r="P44" s="233">
        <v>0</v>
      </c>
      <c r="Q44" s="233">
        <v>0</v>
      </c>
      <c r="R44" s="233">
        <v>0</v>
      </c>
      <c r="S44" s="192">
        <f t="shared" si="1"/>
        <v>4246.49</v>
      </c>
      <c r="T44" s="132"/>
    </row>
    <row r="45" spans="1:20" ht="18" customHeight="1" thickBot="1">
      <c r="A45" s="193">
        <v>426</v>
      </c>
      <c r="B45" s="211" t="s">
        <v>48</v>
      </c>
      <c r="C45" s="73">
        <f t="shared" si="0"/>
        <v>0</v>
      </c>
      <c r="D45" s="234">
        <v>0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0</v>
      </c>
      <c r="M45" s="234">
        <v>0</v>
      </c>
      <c r="N45" s="234">
        <v>0</v>
      </c>
      <c r="O45" s="234">
        <v>0</v>
      </c>
      <c r="P45" s="234">
        <v>0</v>
      </c>
      <c r="Q45" s="234">
        <v>0</v>
      </c>
      <c r="R45" s="234">
        <v>0</v>
      </c>
      <c r="S45" s="196">
        <f t="shared" si="1"/>
        <v>0</v>
      </c>
      <c r="T45" s="132"/>
    </row>
    <row r="46" spans="1:20" ht="16.5" thickBot="1">
      <c r="A46" s="212"/>
      <c r="B46" s="213" t="s">
        <v>49</v>
      </c>
      <c r="C46" s="74">
        <f t="shared" si="0"/>
        <v>8012952.4100000001</v>
      </c>
      <c r="D46" s="241">
        <v>6046000</v>
      </c>
      <c r="E46" s="241">
        <f>E26+E30</f>
        <v>-170000</v>
      </c>
      <c r="F46" s="241">
        <v>302000</v>
      </c>
      <c r="G46" s="241">
        <v>0</v>
      </c>
      <c r="H46" s="241">
        <f>H30+H36+H42</f>
        <v>506653</v>
      </c>
      <c r="I46" s="241">
        <f>I26+I30+I36+I38+I42</f>
        <v>85300</v>
      </c>
      <c r="J46" s="241">
        <v>570000</v>
      </c>
      <c r="K46" s="241">
        <v>0</v>
      </c>
      <c r="L46" s="241">
        <v>463523.30000000005</v>
      </c>
      <c r="M46" s="241">
        <f>M33</f>
        <v>-16500</v>
      </c>
      <c r="N46" s="241">
        <f>N26+N30+N42</f>
        <v>88276.11</v>
      </c>
      <c r="O46" s="241">
        <f>O30</f>
        <v>-5000</v>
      </c>
      <c r="P46" s="241">
        <v>8000</v>
      </c>
      <c r="Q46" s="241">
        <f>Q30</f>
        <v>1000</v>
      </c>
      <c r="R46" s="241">
        <v>28500</v>
      </c>
      <c r="S46" s="74">
        <f t="shared" si="1"/>
        <v>7907752.4100000001</v>
      </c>
      <c r="T46" s="132"/>
    </row>
    <row r="47" spans="1:20" ht="15.75">
      <c r="A47" s="214"/>
      <c r="B47" s="215"/>
      <c r="C47" s="21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132"/>
    </row>
    <row r="48" spans="1:20" ht="15.75">
      <c r="A48" s="214"/>
      <c r="B48" s="215"/>
      <c r="C48" s="21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132"/>
    </row>
    <row r="49" spans="1:20" ht="18.75">
      <c r="A49" s="75"/>
      <c r="B49" s="217"/>
      <c r="C49" s="218" t="s">
        <v>51</v>
      </c>
      <c r="D49" s="71"/>
      <c r="E49" s="71"/>
      <c r="F49" s="219"/>
      <c r="G49" s="219"/>
      <c r="H49" s="219"/>
      <c r="I49" s="219"/>
      <c r="J49" s="219"/>
      <c r="K49" s="218" t="s">
        <v>50</v>
      </c>
      <c r="L49" s="77"/>
      <c r="M49" s="77"/>
      <c r="N49" s="220"/>
      <c r="O49" s="220"/>
      <c r="P49" s="79"/>
      <c r="Q49" s="79"/>
      <c r="R49" s="77"/>
      <c r="S49" s="77"/>
      <c r="T49" s="132"/>
    </row>
    <row r="50" spans="1:20" ht="18.75">
      <c r="A50" s="75"/>
      <c r="B50" s="217"/>
      <c r="C50" s="218"/>
      <c r="D50" s="71"/>
      <c r="E50" s="71"/>
      <c r="F50" s="71"/>
      <c r="G50" s="71"/>
      <c r="H50" s="71"/>
      <c r="I50" s="71"/>
      <c r="J50" s="219"/>
      <c r="K50" s="218"/>
      <c r="L50" s="77"/>
      <c r="M50" s="77"/>
      <c r="N50" s="77"/>
      <c r="O50" s="77"/>
      <c r="P50" s="79"/>
      <c r="Q50" s="79"/>
      <c r="R50" s="77"/>
      <c r="S50" s="77"/>
      <c r="T50" s="132"/>
    </row>
    <row r="51" spans="1:20" ht="18.75">
      <c r="A51" s="221"/>
      <c r="B51" s="222"/>
      <c r="C51" s="223" t="s">
        <v>140</v>
      </c>
      <c r="D51" s="71"/>
      <c r="E51" s="71"/>
      <c r="F51" s="71"/>
      <c r="G51" s="71"/>
      <c r="H51" s="71"/>
      <c r="I51" s="71"/>
      <c r="J51" s="224"/>
      <c r="K51" s="224"/>
      <c r="L51" s="78"/>
      <c r="M51" s="78"/>
      <c r="N51" s="78"/>
      <c r="O51" s="78"/>
      <c r="P51" s="78"/>
      <c r="Q51" s="78"/>
      <c r="R51" s="131"/>
      <c r="S51" s="131"/>
      <c r="T51" s="95"/>
    </row>
    <row r="52" spans="1:20" ht="18.75">
      <c r="A52" s="225"/>
      <c r="B52" s="224"/>
      <c r="C52" s="224"/>
      <c r="D52" s="71"/>
      <c r="E52" s="71"/>
      <c r="F52" s="71"/>
      <c r="G52" s="71"/>
      <c r="H52" s="71"/>
      <c r="I52" s="71"/>
      <c r="J52" s="224"/>
      <c r="K52" s="224"/>
      <c r="L52" s="78"/>
      <c r="M52" s="78"/>
      <c r="N52" s="226"/>
      <c r="O52" s="226"/>
      <c r="P52" s="78"/>
      <c r="Q52" s="78"/>
      <c r="R52" s="131"/>
      <c r="S52" s="131"/>
      <c r="T52" s="227"/>
    </row>
    <row r="53" spans="1:20" ht="18.75">
      <c r="A53" s="79"/>
      <c r="B53" s="71"/>
      <c r="C53" s="71"/>
      <c r="D53" s="71"/>
      <c r="E53" s="71"/>
      <c r="F53" s="108"/>
      <c r="G53" s="108"/>
      <c r="H53" s="109"/>
      <c r="I53" s="109"/>
      <c r="J53" s="71"/>
      <c r="K53" s="71"/>
      <c r="L53" s="79"/>
      <c r="M53" s="79"/>
      <c r="N53" s="79"/>
      <c r="O53" s="79"/>
      <c r="P53" s="79"/>
      <c r="Q53" s="79"/>
    </row>
    <row r="54" spans="1:20" ht="18.75">
      <c r="A54" s="79"/>
      <c r="B54" s="71"/>
      <c r="C54" s="71"/>
      <c r="D54" s="71"/>
      <c r="E54" s="71"/>
      <c r="F54" s="108"/>
      <c r="G54" s="108"/>
      <c r="H54" s="109"/>
      <c r="I54" s="109"/>
      <c r="J54" s="228"/>
      <c r="K54" s="71"/>
    </row>
    <row r="55" spans="1:20" ht="18.75">
      <c r="A55" s="79"/>
      <c r="B55" s="71"/>
      <c r="C55" s="71"/>
      <c r="D55" s="71"/>
      <c r="E55" s="71"/>
      <c r="F55" s="108" t="s">
        <v>141</v>
      </c>
      <c r="G55" s="108"/>
      <c r="H55" s="108"/>
      <c r="I55" s="108"/>
      <c r="J55" s="71"/>
      <c r="K55" s="71"/>
    </row>
    <row r="56" spans="1:20" ht="18.75">
      <c r="B56" s="71"/>
      <c r="C56" s="71"/>
      <c r="D56" s="71"/>
      <c r="E56" s="71"/>
      <c r="F56" s="108"/>
      <c r="G56" s="108"/>
      <c r="H56" s="108"/>
      <c r="I56" s="108"/>
      <c r="J56" s="71"/>
      <c r="K56" s="71"/>
    </row>
    <row r="57" spans="1:20" ht="18.75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20" ht="18.75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66" ht="26.25" customHeight="1"/>
    <row r="67" ht="17.25" customHeight="1"/>
    <row r="68" ht="18.75" customHeight="1"/>
    <row r="69" ht="21.75" customHeight="1"/>
    <row r="70" ht="28.5" customHeight="1"/>
    <row r="71" ht="27" customHeight="1"/>
    <row r="72" ht="20.25" customHeight="1"/>
    <row r="73" ht="16.5" customHeight="1"/>
    <row r="74" ht="17.25" customHeight="1"/>
    <row r="75" ht="17.25" customHeight="1"/>
    <row r="88" ht="34.5" customHeight="1"/>
    <row r="89" ht="22.5" customHeight="1"/>
    <row r="90" ht="15.75" customHeight="1"/>
    <row r="93" ht="27.75" customHeight="1"/>
    <row r="99" ht="39.75" customHeight="1"/>
    <row r="117" spans="1:20" ht="15.75">
      <c r="A117" s="172"/>
      <c r="B117" s="173"/>
      <c r="C117" s="132"/>
      <c r="D117" s="174"/>
      <c r="E117" s="174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</row>
  </sheetData>
  <mergeCells count="6">
    <mergeCell ref="A1:D1"/>
    <mergeCell ref="F6:N6"/>
    <mergeCell ref="S6:T6"/>
    <mergeCell ref="F7:N7"/>
    <mergeCell ref="S7:T7"/>
    <mergeCell ref="A2:U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topLeftCell="A19" zoomScale="75" zoomScaleNormal="75" workbookViewId="0">
      <selection activeCell="D32" sqref="D32"/>
    </sheetView>
  </sheetViews>
  <sheetFormatPr defaultRowHeight="15.75"/>
  <cols>
    <col min="1" max="1" width="27" style="8" customWidth="1"/>
    <col min="2" max="2" width="21" style="8" customWidth="1"/>
    <col min="3" max="3" width="17" style="8" customWidth="1"/>
    <col min="4" max="4" width="21.140625" style="8" customWidth="1"/>
    <col min="5" max="5" width="18.5703125" style="8" customWidth="1"/>
    <col min="6" max="6" width="19.140625" style="8" customWidth="1"/>
    <col min="7" max="7" width="18" style="81" customWidth="1"/>
    <col min="8" max="8" width="19.7109375" style="81" customWidth="1"/>
    <col min="9" max="9" width="15.140625" style="8" customWidth="1"/>
    <col min="10" max="10" width="19.5703125" style="8" customWidth="1"/>
    <col min="11" max="11" width="21.5703125" style="8" customWidth="1"/>
    <col min="12" max="12" width="18.7109375" style="8" customWidth="1"/>
    <col min="13" max="16384" width="9.140625" style="8"/>
  </cols>
  <sheetData>
    <row r="1" spans="1:12" ht="21" thickBot="1">
      <c r="A1" s="102" t="s">
        <v>79</v>
      </c>
      <c r="B1" s="103"/>
      <c r="C1" s="103"/>
      <c r="D1" s="104"/>
      <c r="E1" s="104"/>
      <c r="F1" s="104"/>
      <c r="G1" s="105"/>
      <c r="H1" s="105"/>
      <c r="I1" s="104"/>
      <c r="J1" s="104"/>
      <c r="K1" s="299" t="s">
        <v>59</v>
      </c>
      <c r="L1" s="300"/>
    </row>
    <row r="2" spans="1:12" ht="20.25" thickBot="1">
      <c r="A2" s="305" t="s">
        <v>129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0.25" thickBot="1">
      <c r="A3" s="106" t="s">
        <v>60</v>
      </c>
      <c r="B3" s="299" t="s">
        <v>97</v>
      </c>
      <c r="C3" s="306"/>
      <c r="D3" s="307"/>
      <c r="E3" s="307"/>
      <c r="F3" s="307"/>
      <c r="G3" s="307"/>
      <c r="H3" s="307"/>
      <c r="I3" s="307"/>
      <c r="J3" s="307"/>
      <c r="K3" s="307"/>
      <c r="L3" s="308"/>
    </row>
    <row r="4" spans="1:12" ht="15" customHeight="1">
      <c r="A4" s="82" t="s">
        <v>116</v>
      </c>
      <c r="B4" s="309" t="s">
        <v>27</v>
      </c>
      <c r="C4" s="301" t="s">
        <v>101</v>
      </c>
      <c r="D4" s="301" t="s">
        <v>61</v>
      </c>
      <c r="E4" s="301" t="s">
        <v>101</v>
      </c>
      <c r="F4" s="301" t="s">
        <v>28</v>
      </c>
      <c r="G4" s="312" t="s">
        <v>29</v>
      </c>
      <c r="H4" s="301" t="s">
        <v>101</v>
      </c>
      <c r="I4" s="312" t="s">
        <v>62</v>
      </c>
      <c r="J4" s="301" t="s">
        <v>101</v>
      </c>
      <c r="K4" s="314" t="s">
        <v>37</v>
      </c>
      <c r="L4" s="316" t="s">
        <v>63</v>
      </c>
    </row>
    <row r="5" spans="1:12" ht="123.75" customHeight="1" thickBot="1">
      <c r="A5" s="244" t="s">
        <v>117</v>
      </c>
      <c r="B5" s="310"/>
      <c r="C5" s="302"/>
      <c r="D5" s="311"/>
      <c r="E5" s="302"/>
      <c r="F5" s="311"/>
      <c r="G5" s="313"/>
      <c r="H5" s="302"/>
      <c r="I5" s="313"/>
      <c r="J5" s="302"/>
      <c r="K5" s="315"/>
      <c r="L5" s="317"/>
    </row>
    <row r="6" spans="1:12" ht="53.25" customHeight="1">
      <c r="A6" s="250" t="s">
        <v>70</v>
      </c>
      <c r="B6" s="251"/>
      <c r="C6" s="251"/>
      <c r="D6" s="251"/>
      <c r="E6" s="251"/>
      <c r="F6" s="251"/>
      <c r="G6" s="252">
        <v>0</v>
      </c>
      <c r="H6" s="253"/>
      <c r="I6" s="253"/>
      <c r="J6" s="253"/>
      <c r="K6" s="251"/>
      <c r="L6" s="254"/>
    </row>
    <row r="7" spans="1:12" ht="54" customHeight="1">
      <c r="A7" s="83" t="s">
        <v>67</v>
      </c>
      <c r="B7" s="84"/>
      <c r="C7" s="84"/>
      <c r="D7" s="84"/>
      <c r="E7" s="84"/>
      <c r="F7" s="84"/>
      <c r="G7" s="243">
        <v>16000</v>
      </c>
      <c r="H7" s="85">
        <v>-5000</v>
      </c>
      <c r="I7" s="85"/>
      <c r="J7" s="85"/>
      <c r="K7" s="84"/>
      <c r="L7" s="86"/>
    </row>
    <row r="8" spans="1:12" ht="81" customHeight="1">
      <c r="A8" s="260" t="s">
        <v>128</v>
      </c>
      <c r="B8" s="84"/>
      <c r="C8" s="84"/>
      <c r="D8" s="84"/>
      <c r="E8" s="84"/>
      <c r="F8" s="84"/>
      <c r="G8" s="243">
        <v>50029.62</v>
      </c>
      <c r="H8" s="85">
        <v>0</v>
      </c>
      <c r="I8" s="85"/>
      <c r="J8" s="85"/>
      <c r="K8" s="84"/>
      <c r="L8" s="86"/>
    </row>
    <row r="9" spans="1:12" ht="72.75" customHeight="1">
      <c r="A9" s="83" t="s">
        <v>71</v>
      </c>
      <c r="B9" s="84"/>
      <c r="C9" s="84"/>
      <c r="D9" s="84"/>
      <c r="E9" s="84"/>
      <c r="F9" s="84"/>
      <c r="G9" s="243">
        <v>0</v>
      </c>
      <c r="H9" s="85"/>
      <c r="I9" s="85"/>
      <c r="J9" s="85"/>
      <c r="K9" s="84"/>
      <c r="L9" s="86"/>
    </row>
    <row r="10" spans="1:12" ht="28.5" customHeight="1">
      <c r="A10" s="83" t="s">
        <v>93</v>
      </c>
      <c r="B10" s="84">
        <v>6046000</v>
      </c>
      <c r="C10" s="84">
        <v>-170000</v>
      </c>
      <c r="D10" s="84"/>
      <c r="E10" s="84"/>
      <c r="F10" s="84"/>
      <c r="G10" s="243"/>
      <c r="H10" s="85"/>
      <c r="I10" s="85"/>
      <c r="J10" s="85"/>
      <c r="K10" s="84"/>
      <c r="L10" s="86"/>
    </row>
    <row r="11" spans="1:12" ht="28.5" customHeight="1">
      <c r="A11" s="83" t="s">
        <v>123</v>
      </c>
      <c r="B11" s="84"/>
      <c r="C11" s="84"/>
      <c r="D11" s="84"/>
      <c r="E11" s="84"/>
      <c r="F11" s="84"/>
      <c r="G11" s="243">
        <v>2246.4899999999998</v>
      </c>
      <c r="H11" s="85">
        <v>0</v>
      </c>
      <c r="I11" s="85"/>
      <c r="J11" s="85"/>
      <c r="K11" s="84"/>
      <c r="L11" s="86"/>
    </row>
    <row r="12" spans="1:12" ht="28.5" customHeight="1">
      <c r="A12" s="83" t="s">
        <v>124</v>
      </c>
      <c r="B12" s="84"/>
      <c r="C12" s="84"/>
      <c r="D12" s="84"/>
      <c r="E12" s="84"/>
      <c r="F12" s="84"/>
      <c r="G12" s="243">
        <v>20000</v>
      </c>
      <c r="H12" s="85">
        <v>0</v>
      </c>
      <c r="I12" s="85"/>
      <c r="J12" s="85"/>
      <c r="K12" s="84"/>
      <c r="L12" s="86"/>
    </row>
    <row r="13" spans="1:12" ht="28.5" customHeight="1">
      <c r="A13" s="83" t="s">
        <v>77</v>
      </c>
      <c r="B13" s="84"/>
      <c r="C13" s="84"/>
      <c r="D13" s="84"/>
      <c r="E13" s="84"/>
      <c r="F13" s="84"/>
      <c r="G13" s="243"/>
      <c r="H13" s="85"/>
      <c r="I13" s="85"/>
      <c r="J13" s="85"/>
      <c r="K13" s="84"/>
      <c r="L13" s="86"/>
    </row>
    <row r="14" spans="1:12" ht="28.5" customHeight="1">
      <c r="A14" s="83" t="s">
        <v>72</v>
      </c>
      <c r="B14" s="84"/>
      <c r="C14" s="84"/>
      <c r="D14" s="84"/>
      <c r="E14" s="84"/>
      <c r="F14" s="84"/>
      <c r="G14" s="243">
        <v>0</v>
      </c>
      <c r="H14" s="85">
        <v>0</v>
      </c>
      <c r="I14" s="85"/>
      <c r="J14" s="85"/>
      <c r="K14" s="84"/>
      <c r="L14" s="86"/>
    </row>
    <row r="15" spans="1:12" ht="33" customHeight="1">
      <c r="A15" s="83" t="s">
        <v>64</v>
      </c>
      <c r="B15" s="84"/>
      <c r="C15" s="84"/>
      <c r="D15" s="84"/>
      <c r="E15" s="84"/>
      <c r="F15" s="84"/>
      <c r="G15" s="243"/>
      <c r="H15" s="85"/>
      <c r="I15" s="85"/>
      <c r="J15" s="85"/>
      <c r="K15" s="84"/>
      <c r="L15" s="86"/>
    </row>
    <row r="16" spans="1:12" ht="28.5" customHeight="1">
      <c r="A16" s="107" t="s">
        <v>118</v>
      </c>
      <c r="B16" s="84"/>
      <c r="C16" s="84"/>
      <c r="D16" s="84">
        <v>586653</v>
      </c>
      <c r="E16" s="84">
        <v>85300</v>
      </c>
      <c r="F16" s="84"/>
      <c r="G16" s="243"/>
      <c r="H16" s="85"/>
      <c r="I16" s="85"/>
      <c r="J16" s="85"/>
      <c r="K16" s="84"/>
      <c r="L16" s="86"/>
    </row>
    <row r="17" spans="1:14" ht="29.25" customHeight="1">
      <c r="A17" s="83" t="s">
        <v>65</v>
      </c>
      <c r="B17" s="84"/>
      <c r="C17" s="84"/>
      <c r="D17" s="84"/>
      <c r="E17" s="84"/>
      <c r="F17" s="84"/>
      <c r="G17" s="243"/>
      <c r="H17" s="85"/>
      <c r="I17" s="85"/>
      <c r="J17" s="85"/>
      <c r="K17" s="84"/>
      <c r="L17" s="86"/>
    </row>
    <row r="18" spans="1:14" ht="30" customHeight="1">
      <c r="A18" s="107" t="s">
        <v>86</v>
      </c>
      <c r="B18" s="84">
        <v>302000</v>
      </c>
      <c r="C18" s="84">
        <v>0</v>
      </c>
      <c r="D18" s="84"/>
      <c r="E18" s="84"/>
      <c r="F18" s="84"/>
      <c r="G18" s="243"/>
      <c r="H18" s="85"/>
      <c r="I18" s="85"/>
      <c r="J18" s="85"/>
      <c r="K18" s="84"/>
      <c r="L18" s="86"/>
    </row>
    <row r="19" spans="1:14" ht="23.25" customHeight="1">
      <c r="A19" s="107" t="s">
        <v>80</v>
      </c>
      <c r="B19" s="84">
        <v>463523.3</v>
      </c>
      <c r="C19" s="84">
        <v>-16500</v>
      </c>
      <c r="D19" s="84"/>
      <c r="E19" s="84"/>
      <c r="F19" s="84"/>
      <c r="G19" s="243"/>
      <c r="H19" s="85"/>
      <c r="I19" s="85"/>
      <c r="J19" s="85"/>
      <c r="K19" s="84"/>
      <c r="L19" s="86"/>
    </row>
    <row r="20" spans="1:14" ht="33" customHeight="1">
      <c r="A20" s="107" t="s">
        <v>119</v>
      </c>
      <c r="B20" s="84"/>
      <c r="C20" s="84"/>
      <c r="D20" s="84"/>
      <c r="E20" s="84"/>
      <c r="F20" s="84"/>
      <c r="G20" s="243"/>
      <c r="H20" s="85"/>
      <c r="I20" s="85"/>
      <c r="J20" s="85"/>
      <c r="K20" s="84">
        <v>28500</v>
      </c>
      <c r="L20" s="86">
        <v>0</v>
      </c>
    </row>
    <row r="21" spans="1:14" ht="79.5" customHeight="1">
      <c r="A21" s="83" t="s">
        <v>85</v>
      </c>
      <c r="B21" s="84">
        <v>570000</v>
      </c>
      <c r="C21" s="84">
        <v>0</v>
      </c>
      <c r="D21" s="84"/>
      <c r="E21" s="84"/>
      <c r="F21" s="84"/>
      <c r="G21" s="243"/>
      <c r="H21" s="85"/>
      <c r="I21" s="85"/>
      <c r="J21" s="85"/>
      <c r="K21" s="84"/>
      <c r="L21" s="86"/>
    </row>
    <row r="22" spans="1:14" ht="61.5" customHeight="1" thickBot="1">
      <c r="A22" s="255" t="s">
        <v>125</v>
      </c>
      <c r="B22" s="256"/>
      <c r="C22" s="256"/>
      <c r="D22" s="256"/>
      <c r="E22" s="256"/>
      <c r="F22" s="256"/>
      <c r="G22" s="257"/>
      <c r="H22" s="258"/>
      <c r="I22" s="258">
        <v>8000</v>
      </c>
      <c r="J22" s="258">
        <v>1000</v>
      </c>
      <c r="K22" s="256"/>
      <c r="L22" s="259"/>
    </row>
    <row r="23" spans="1:14" ht="18.75" customHeight="1" thickBot="1">
      <c r="A23" s="245" t="s">
        <v>66</v>
      </c>
      <c r="B23" s="246">
        <f>B10+B18+B19+B21</f>
        <v>7381523.2999999998</v>
      </c>
      <c r="C23" s="246">
        <f>C10+C19</f>
        <v>-186500</v>
      </c>
      <c r="D23" s="246">
        <f>D16</f>
        <v>586653</v>
      </c>
      <c r="E23" s="247">
        <f>E16</f>
        <v>85300</v>
      </c>
      <c r="F23" s="247">
        <v>0</v>
      </c>
      <c r="G23" s="246">
        <f>G7+G8+G11+G12</f>
        <v>88276.11</v>
      </c>
      <c r="H23" s="247">
        <f>H7+H8</f>
        <v>-5000</v>
      </c>
      <c r="I23" s="247">
        <v>8000</v>
      </c>
      <c r="J23" s="247">
        <f>J22</f>
        <v>1000</v>
      </c>
      <c r="K23" s="248">
        <v>28500</v>
      </c>
      <c r="L23" s="249">
        <v>0</v>
      </c>
    </row>
    <row r="24" spans="1:14" ht="45" customHeight="1" thickBot="1">
      <c r="A24" s="87"/>
      <c r="B24" s="88" t="s">
        <v>96</v>
      </c>
      <c r="C24" s="262"/>
      <c r="D24" s="263">
        <f>B23+D23+G23+I23+K23</f>
        <v>8092952.4100000001</v>
      </c>
      <c r="E24" s="263"/>
      <c r="F24" s="261"/>
      <c r="G24" s="303" t="s">
        <v>143</v>
      </c>
      <c r="H24" s="304"/>
      <c r="I24" s="318">
        <f>B23+C23+D23+E23+F23+G23+H23+I23+J23+K23+L23</f>
        <v>7987752.4100000001</v>
      </c>
      <c r="J24" s="318"/>
      <c r="K24" s="318"/>
      <c r="L24" s="319"/>
    </row>
    <row r="25" spans="1:14">
      <c r="A25" s="323" t="s">
        <v>98</v>
      </c>
      <c r="B25" s="324"/>
      <c r="C25" s="329">
        <v>-80000</v>
      </c>
      <c r="D25" s="330"/>
      <c r="E25" s="330"/>
      <c r="F25" s="331"/>
      <c r="G25" s="89"/>
      <c r="H25" s="89"/>
      <c r="I25" s="90"/>
      <c r="J25" s="90"/>
      <c r="K25" s="90"/>
      <c r="L25" s="90"/>
    </row>
    <row r="26" spans="1:14" ht="16.5" thickBot="1">
      <c r="A26" s="325"/>
      <c r="B26" s="326"/>
      <c r="C26" s="332"/>
      <c r="D26" s="333"/>
      <c r="E26" s="333"/>
      <c r="F26" s="334"/>
      <c r="G26" s="89"/>
      <c r="H26" s="89"/>
      <c r="I26" s="90"/>
      <c r="J26" s="90"/>
      <c r="K26" s="90"/>
      <c r="L26" s="90"/>
    </row>
    <row r="27" spans="1:14" ht="27.75" customHeight="1" thickBot="1">
      <c r="A27" s="327" t="s">
        <v>99</v>
      </c>
      <c r="B27" s="328"/>
      <c r="C27" s="335">
        <f>I24+C25</f>
        <v>7907752.4100000001</v>
      </c>
      <c r="D27" s="336"/>
      <c r="E27" s="336"/>
      <c r="F27" s="337"/>
      <c r="G27" s="89"/>
      <c r="H27" s="89"/>
      <c r="I27" s="90"/>
      <c r="J27" s="90"/>
      <c r="K27" s="90"/>
      <c r="L27" s="90"/>
    </row>
    <row r="28" spans="1:14" ht="15" customHeight="1">
      <c r="A28" s="320"/>
      <c r="B28" s="320"/>
      <c r="C28" s="320"/>
      <c r="D28" s="320"/>
      <c r="E28" s="320"/>
      <c r="F28" s="320"/>
      <c r="G28" s="89"/>
      <c r="H28" s="89"/>
      <c r="I28" s="90"/>
      <c r="J28" s="90"/>
      <c r="K28" s="90"/>
      <c r="L28" s="90"/>
    </row>
    <row r="29" spans="1:14">
      <c r="A29" s="91"/>
      <c r="B29" s="90"/>
      <c r="C29" s="90"/>
      <c r="D29" s="90"/>
      <c r="E29" s="90"/>
      <c r="F29" s="90"/>
      <c r="G29" s="89"/>
      <c r="H29" s="89"/>
      <c r="I29" s="90"/>
      <c r="J29" s="90"/>
      <c r="K29" s="90"/>
      <c r="L29" s="90"/>
    </row>
    <row r="30" spans="1:14" ht="23.25">
      <c r="A30" s="110"/>
      <c r="B30" s="111"/>
      <c r="C30" s="111"/>
      <c r="D30" s="112"/>
      <c r="E30" s="112"/>
      <c r="F30" s="112"/>
      <c r="G30" s="113"/>
      <c r="H30" s="89"/>
      <c r="I30" s="90"/>
      <c r="J30" s="90"/>
      <c r="K30" s="322"/>
      <c r="L30" s="322"/>
    </row>
    <row r="31" spans="1:14" ht="23.25">
      <c r="A31" s="114"/>
      <c r="B31" s="115"/>
      <c r="C31" s="115"/>
      <c r="D31" s="116"/>
      <c r="E31" s="116"/>
      <c r="F31" s="117"/>
      <c r="G31" s="118"/>
      <c r="H31" s="93"/>
      <c r="I31" s="117" t="s">
        <v>142</v>
      </c>
      <c r="J31" s="94"/>
      <c r="K31" s="95"/>
      <c r="L31" s="94"/>
      <c r="M31" s="96"/>
      <c r="N31" s="96"/>
    </row>
    <row r="32" spans="1:14" ht="23.25">
      <c r="A32" s="114"/>
      <c r="B32" s="115"/>
      <c r="C32" s="115"/>
      <c r="D32" s="116"/>
      <c r="E32" s="116"/>
      <c r="F32" s="119"/>
      <c r="G32" s="120"/>
      <c r="H32" s="97"/>
      <c r="I32" s="95"/>
      <c r="J32" s="95"/>
      <c r="K32" s="95"/>
      <c r="L32" s="95"/>
      <c r="M32" s="96"/>
      <c r="N32" s="96"/>
    </row>
    <row r="33" spans="1:14" ht="23.25">
      <c r="A33" s="121"/>
      <c r="B33" s="122"/>
      <c r="C33" s="122"/>
      <c r="D33" s="122"/>
      <c r="E33" s="122"/>
      <c r="F33" s="123"/>
      <c r="G33" s="124"/>
      <c r="H33" s="99"/>
      <c r="I33" s="98"/>
      <c r="J33" s="98"/>
      <c r="K33" s="321"/>
      <c r="L33" s="321"/>
      <c r="M33" s="96"/>
      <c r="N33" s="96"/>
    </row>
    <row r="34" spans="1:14" ht="23.25">
      <c r="A34" s="115"/>
      <c r="B34" s="122"/>
      <c r="C34" s="122"/>
      <c r="D34" s="122"/>
      <c r="E34" s="122"/>
      <c r="F34" s="123"/>
      <c r="G34" s="125"/>
      <c r="H34" s="100"/>
      <c r="I34" s="92"/>
      <c r="J34" s="92"/>
      <c r="K34" s="101"/>
      <c r="L34" s="101"/>
      <c r="M34" s="96"/>
      <c r="N34" s="96"/>
    </row>
    <row r="35" spans="1:14" ht="23.25">
      <c r="A35" s="122"/>
      <c r="B35" s="126"/>
      <c r="C35" s="126"/>
      <c r="D35" s="127"/>
      <c r="E35" s="127"/>
      <c r="F35" s="128"/>
      <c r="G35" s="129"/>
      <c r="K35" s="96"/>
      <c r="L35" s="96"/>
      <c r="M35" s="96"/>
      <c r="N35" s="96"/>
    </row>
    <row r="36" spans="1:14" ht="23.25">
      <c r="A36" s="122"/>
      <c r="B36" s="126"/>
      <c r="C36" s="126"/>
      <c r="D36" s="127"/>
      <c r="E36" s="127"/>
      <c r="F36" s="130"/>
      <c r="G36" s="129"/>
      <c r="I36" s="8" t="s">
        <v>50</v>
      </c>
    </row>
    <row r="37" spans="1:14" ht="23.25">
      <c r="A37" s="122"/>
      <c r="B37" s="126" t="s">
        <v>141</v>
      </c>
      <c r="C37" s="126"/>
      <c r="D37" s="126"/>
      <c r="E37" s="126"/>
      <c r="F37" s="128"/>
      <c r="G37" s="129"/>
    </row>
    <row r="38" spans="1:14" ht="23.25">
      <c r="A38" s="122"/>
      <c r="B38" s="126"/>
      <c r="C38" s="126"/>
      <c r="D38" s="126"/>
      <c r="E38" s="126"/>
      <c r="F38" s="128"/>
      <c r="G38" s="129"/>
    </row>
    <row r="39" spans="1:14" ht="23.25">
      <c r="A39" s="122"/>
      <c r="B39" s="128"/>
      <c r="C39" s="128"/>
      <c r="D39" s="128"/>
      <c r="E39" s="128"/>
      <c r="F39" s="128"/>
      <c r="G39" s="129"/>
    </row>
  </sheetData>
  <mergeCells count="23">
    <mergeCell ref="A28:F28"/>
    <mergeCell ref="K33:L33"/>
    <mergeCell ref="K30:L30"/>
    <mergeCell ref="A25:B26"/>
    <mergeCell ref="A27:B27"/>
    <mergeCell ref="C25:F26"/>
    <mergeCell ref="C27:F27"/>
    <mergeCell ref="K1:L1"/>
    <mergeCell ref="J4:J5"/>
    <mergeCell ref="G24:H24"/>
    <mergeCell ref="A2:L2"/>
    <mergeCell ref="B3:L3"/>
    <mergeCell ref="B4:B5"/>
    <mergeCell ref="D4:D5"/>
    <mergeCell ref="F4:F5"/>
    <mergeCell ref="G4:G5"/>
    <mergeCell ref="I4:I5"/>
    <mergeCell ref="K4:K5"/>
    <mergeCell ref="L4:L5"/>
    <mergeCell ref="E4:E5"/>
    <mergeCell ref="C4:C5"/>
    <mergeCell ref="H4:H5"/>
    <mergeCell ref="I24:L24"/>
  </mergeCells>
  <pageMargins left="0.7" right="0.7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REKAPITULACIJA</vt:lpstr>
      <vt:lpstr>JLP(R)FP-Ril 3. razina</vt:lpstr>
      <vt:lpstr>JLP(R)S FP-PiP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comp</cp:lastModifiedBy>
  <cp:lastPrinted>2019-12-12T13:44:30Z</cp:lastPrinted>
  <dcterms:created xsi:type="dcterms:W3CDTF">2013-09-12T11:30:46Z</dcterms:created>
  <dcterms:modified xsi:type="dcterms:W3CDTF">2019-12-12T13:44:31Z</dcterms:modified>
</cp:coreProperties>
</file>