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Glazbena škola Josipa Runjanina - RAD (Martina)\Poslovanje Glazbena škola - 2021. godina\Financijska izvješća za 2021. godinu\Godišnja (I.-XII.)\"/>
    </mc:Choice>
  </mc:AlternateContent>
  <xr:revisionPtr revIDLastSave="0" documentId="13_ncr:1_{17D86A4A-9D04-4026-899A-E65FBA43FE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Četvrto tromjesečje 2021.godi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  <c r="N109" i="1" l="1"/>
  <c r="C51" i="1"/>
  <c r="N111" i="1"/>
  <c r="N110" i="1"/>
  <c r="C118" i="1"/>
  <c r="M43" i="1"/>
  <c r="C104" i="1"/>
  <c r="C92" i="1"/>
  <c r="C86" i="1"/>
  <c r="C80" i="1"/>
  <c r="C68" i="1"/>
  <c r="C62" i="1"/>
  <c r="C55" i="1"/>
  <c r="C54" i="1"/>
  <c r="C53" i="1"/>
  <c r="C38" i="1"/>
  <c r="C112" i="1" l="1"/>
  <c r="C27" i="1"/>
  <c r="C28" i="1"/>
  <c r="K23" i="1"/>
  <c r="C30" i="1" s="1"/>
  <c r="J43" i="1"/>
  <c r="C50" i="1" s="1"/>
  <c r="J45" i="1"/>
  <c r="C52" i="1" s="1"/>
  <c r="I44" i="1"/>
  <c r="I73" i="1"/>
  <c r="I97" i="1"/>
  <c r="H97" i="1" l="1"/>
  <c r="F44" i="1"/>
  <c r="C56" i="1" s="1"/>
  <c r="F12" i="1"/>
  <c r="C26" i="1" s="1"/>
  <c r="C32" i="1" s="1"/>
  <c r="F73" i="1"/>
  <c r="F97" i="1"/>
  <c r="E73" i="1"/>
  <c r="E97" i="1"/>
  <c r="D97" i="1"/>
  <c r="D19" i="1"/>
  <c r="C29" i="1" s="1"/>
  <c r="C74" i="1" l="1"/>
  <c r="C98" i="1"/>
</calcChain>
</file>

<file path=xl/sharedStrings.xml><?xml version="1.0" encoding="utf-8"?>
<sst xmlns="http://schemas.openxmlformats.org/spreadsheetml/2006/main" count="261" uniqueCount="82">
  <si>
    <t>GLAZBENA ŠKOLA JOSIPA RUNJANINA</t>
  </si>
  <si>
    <t>ISTARSKA 3, VINKOVCI</t>
  </si>
  <si>
    <t>OIB: 68922654649</t>
  </si>
  <si>
    <t>Plaća</t>
  </si>
  <si>
    <t>Mjesec</t>
  </si>
  <si>
    <t>Redovni zaposlenici</t>
  </si>
  <si>
    <t>Vanjski suradnici</t>
  </si>
  <si>
    <t>Doprinos invalida</t>
  </si>
  <si>
    <t>Regres</t>
  </si>
  <si>
    <t>UKUPNO</t>
  </si>
  <si>
    <t>DRŽAVNI PRORAČUN (63612)</t>
  </si>
  <si>
    <t>VSŽ NENADLEŽNI PRORAČUN (636131)</t>
  </si>
  <si>
    <t>Prijevoz</t>
  </si>
  <si>
    <t>671112-Grad</t>
  </si>
  <si>
    <t>671111-decentralizirani</t>
  </si>
  <si>
    <t>67121-nefinancijska imovina</t>
  </si>
  <si>
    <t xml:space="preserve">PRIHODI IZ NADLEŽNOG PRORAČUNA (GRAD VINKOVCI) </t>
  </si>
  <si>
    <t>TEKUĆE DONACIJE OD NEPROFITNIH ORGANIZACIJA (66312)</t>
  </si>
  <si>
    <t>Nagrade</t>
  </si>
  <si>
    <t>Potpore-novorođeno dijete</t>
  </si>
  <si>
    <t>OSTALI PRIHODI (68311)</t>
  </si>
  <si>
    <t>Režije, kupnja glazbenih instrumenata</t>
  </si>
  <si>
    <t>Donacije</t>
  </si>
  <si>
    <t>Dar za Svetog Nikolu</t>
  </si>
  <si>
    <t>Božićnica</t>
  </si>
  <si>
    <t>Jubilarna nagrada i nagrada za smrtni slučaj</t>
  </si>
  <si>
    <t>PRIHODI OD POZITIVNIH TEČAJNIH RAZLIKA (64151)</t>
  </si>
  <si>
    <t>Prihod od pozitivnih tečajnih razlika</t>
  </si>
  <si>
    <t>Tečajne razlike</t>
  </si>
  <si>
    <t>SUFINANCIRANJE CIJENE USLUGE I PARTICIPACIJE (65264)</t>
  </si>
  <si>
    <t>Cijena usluge i participacije</t>
  </si>
  <si>
    <t>Školarina učenika</t>
  </si>
  <si>
    <t>PRIHODI OD PRUŽENIH USLUGA (66151)</t>
  </si>
  <si>
    <t>Prihod od najma instrumenata i automata</t>
  </si>
  <si>
    <t xml:space="preserve">Donacija </t>
  </si>
  <si>
    <t>Naknada za bolovanje preko 90 dana</t>
  </si>
  <si>
    <t xml:space="preserve">Prihod od najma instrumenata </t>
  </si>
  <si>
    <t>Regres+otpremnina+jubilarna+novorođeno dijete+dar djeci+mentorstvo+smrtni slučaj</t>
  </si>
  <si>
    <t>671115-prijevoz</t>
  </si>
  <si>
    <t>_______________________</t>
  </si>
  <si>
    <t xml:space="preserve">       (Dinka Peti, mag.mus.) </t>
  </si>
  <si>
    <t xml:space="preserve">M.P. </t>
  </si>
  <si>
    <t>Otpremnina</t>
  </si>
  <si>
    <t xml:space="preserve">siječanj 2021. </t>
  </si>
  <si>
    <t>veljača 2021.</t>
  </si>
  <si>
    <t xml:space="preserve">ožujak 2021. </t>
  </si>
  <si>
    <t xml:space="preserve">Ravnateljica: </t>
  </si>
  <si>
    <t>OVRŠNI POSTUPCI</t>
  </si>
  <si>
    <t>Javni bilježnik, klauzula, predujam fine</t>
  </si>
  <si>
    <t>ZATEZNE KAMATE IZ OBVEZNIH ODNOSA (64143)</t>
  </si>
  <si>
    <t>Zatezne kamate od ovrha</t>
  </si>
  <si>
    <t>671111-ugovor o djelu</t>
  </si>
  <si>
    <t xml:space="preserve">travanj 2021. </t>
  </si>
  <si>
    <t>svibanj 2021.</t>
  </si>
  <si>
    <t xml:space="preserve">lipanj 2021. </t>
  </si>
  <si>
    <t xml:space="preserve">srpanj 2021. </t>
  </si>
  <si>
    <t>kolovoz 2021.</t>
  </si>
  <si>
    <t xml:space="preserve">rujan 2021. </t>
  </si>
  <si>
    <t>671113-Grad projekt VIVU</t>
  </si>
  <si>
    <t>Sudske presude</t>
  </si>
  <si>
    <t>PRIHODI PRORAČUNA - ČETVRTI KVARTAL</t>
  </si>
  <si>
    <t xml:space="preserve">listopad 2021. </t>
  </si>
  <si>
    <t>studeni 2021.</t>
  </si>
  <si>
    <t xml:space="preserve">prosinac 2021. </t>
  </si>
  <si>
    <t>Plaća 12/2020-11/2021</t>
  </si>
  <si>
    <t>Vanjski suradnici 12/2020-11/2021</t>
  </si>
  <si>
    <t>Doprinos invalida 12/2020-11/2021</t>
  </si>
  <si>
    <t>KAPITALNE POMOĆI IZ DRŽAVNOG PRORAČUNA PRORAČUNSKIM KORISNICIMA PRORAČUNA JLP(R)S (63622)</t>
  </si>
  <si>
    <t>Knjižnica</t>
  </si>
  <si>
    <t>Ovršni postupci</t>
  </si>
  <si>
    <t>Note</t>
  </si>
  <si>
    <t>Nagrade za mentorstvo + najbolji nastavnik</t>
  </si>
  <si>
    <t>VINKOVCI, 01.01.2021. - 31.12.2021.</t>
  </si>
  <si>
    <t>ASISTENTI U NASTAVI</t>
  </si>
  <si>
    <t>Konta za asistente</t>
  </si>
  <si>
    <t>671116-gradska sredstva (50)</t>
  </si>
  <si>
    <t>639312-državna sredstva (51)</t>
  </si>
  <si>
    <t>639311-europska sredstva (52)</t>
  </si>
  <si>
    <t>Prihod od prodaja</t>
  </si>
  <si>
    <t>Prodaja glazbenog instrumenta</t>
  </si>
  <si>
    <t>PRIHOD OD PRODAJE GLAZBENIH INSTRUMENATA I OPREME (72262)</t>
  </si>
  <si>
    <t>Testiranje na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</si>
</sst>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.00\ _k_n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4EBAA"/>
        <bgColor indexed="64"/>
      </patternFill>
    </fill>
    <fill>
      <patternFill patternType="solid">
        <fgColor rgb="FFF1A27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165" fontId="2" fillId="0" borderId="1" xfId="0" applyNumberFormat="1" applyFont="1" applyBorder="1" applyAlignment="1">
      <alignment vertical="top"/>
    </xf>
    <xf numFmtId="0" fontId="2" fillId="0" borderId="0" xfId="0" applyFont="1" applyBorder="1"/>
    <xf numFmtId="165" fontId="2" fillId="0" borderId="0" xfId="0" applyNumberFormat="1" applyFont="1" applyBorder="1" applyAlignment="1">
      <alignment vertical="top"/>
    </xf>
    <xf numFmtId="165" fontId="2" fillId="0" borderId="4" xfId="0" applyNumberFormat="1" applyFont="1" applyBorder="1"/>
    <xf numFmtId="165" fontId="2" fillId="0" borderId="6" xfId="0" applyNumberFormat="1" applyFont="1" applyBorder="1"/>
    <xf numFmtId="165" fontId="2" fillId="0" borderId="1" xfId="0" applyNumberFormat="1" applyFont="1" applyBorder="1"/>
    <xf numFmtId="0" fontId="1" fillId="0" borderId="0" xfId="0" applyFont="1" applyBorder="1"/>
    <xf numFmtId="165" fontId="1" fillId="0" borderId="0" xfId="0" applyNumberFormat="1" applyFont="1" applyBorder="1" applyAlignment="1">
      <alignment horizontal="center"/>
    </xf>
    <xf numFmtId="0" fontId="2" fillId="0" borderId="11" xfId="0" applyFont="1" applyBorder="1"/>
    <xf numFmtId="165" fontId="2" fillId="0" borderId="3" xfId="0" applyNumberFormat="1" applyFont="1" applyBorder="1"/>
    <xf numFmtId="0" fontId="2" fillId="0" borderId="20" xfId="0" applyFont="1" applyBorder="1" applyAlignment="1">
      <alignment horizontal="left"/>
    </xf>
    <xf numFmtId="0" fontId="1" fillId="5" borderId="15" xfId="0" applyFont="1" applyFill="1" applyBorder="1"/>
    <xf numFmtId="0" fontId="1" fillId="7" borderId="15" xfId="0" applyFont="1" applyFill="1" applyBorder="1"/>
    <xf numFmtId="0" fontId="1" fillId="8" borderId="15" xfId="0" applyFont="1" applyFill="1" applyBorder="1"/>
    <xf numFmtId="0" fontId="1" fillId="9" borderId="15" xfId="0" applyFont="1" applyFill="1" applyBorder="1"/>
    <xf numFmtId="0" fontId="1" fillId="0" borderId="0" xfId="0" applyFont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0" borderId="19" xfId="0" applyFont="1" applyBorder="1"/>
    <xf numFmtId="0" fontId="2" fillId="0" borderId="28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5" xfId="0" applyFont="1" applyBorder="1"/>
    <xf numFmtId="0" fontId="3" fillId="0" borderId="0" xfId="0" applyFont="1"/>
    <xf numFmtId="4" fontId="2" fillId="0" borderId="0" xfId="0" applyNumberFormat="1" applyFont="1"/>
    <xf numFmtId="0" fontId="5" fillId="0" borderId="0" xfId="0" applyFont="1"/>
    <xf numFmtId="0" fontId="4" fillId="0" borderId="0" xfId="0" applyFont="1"/>
    <xf numFmtId="165" fontId="2" fillId="3" borderId="1" xfId="0" applyNumberFormat="1" applyFont="1" applyFill="1" applyBorder="1" applyAlignment="1">
      <alignment vertical="top"/>
    </xf>
    <xf numFmtId="165" fontId="2" fillId="3" borderId="8" xfId="0" applyNumberFormat="1" applyFont="1" applyFill="1" applyBorder="1" applyAlignment="1">
      <alignment vertical="top"/>
    </xf>
    <xf numFmtId="0" fontId="2" fillId="0" borderId="20" xfId="0" applyFont="1" applyBorder="1"/>
    <xf numFmtId="0" fontId="2" fillId="0" borderId="23" xfId="0" applyFont="1" applyBorder="1"/>
    <xf numFmtId="0" fontId="2" fillId="0" borderId="19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10" borderId="15" xfId="0" applyFont="1" applyFill="1" applyBorder="1"/>
    <xf numFmtId="0" fontId="1" fillId="11" borderId="15" xfId="0" applyFont="1" applyFill="1" applyBorder="1"/>
    <xf numFmtId="0" fontId="1" fillId="12" borderId="15" xfId="0" applyFont="1" applyFill="1" applyBorder="1"/>
    <xf numFmtId="165" fontId="2" fillId="0" borderId="3" xfId="0" applyNumberFormat="1" applyFont="1" applyBorder="1" applyAlignment="1">
      <alignment vertical="top"/>
    </xf>
    <xf numFmtId="0" fontId="7" fillId="0" borderId="0" xfId="0" applyFont="1"/>
    <xf numFmtId="0" fontId="3" fillId="13" borderId="0" xfId="0" applyFont="1" applyFill="1"/>
    <xf numFmtId="0" fontId="1" fillId="13" borderId="15" xfId="0" applyFont="1" applyFill="1" applyBorder="1"/>
    <xf numFmtId="165" fontId="2" fillId="0" borderId="0" xfId="0" applyNumberFormat="1" applyFont="1"/>
    <xf numFmtId="164" fontId="1" fillId="2" borderId="24" xfId="0" applyNumberFormat="1" applyFont="1" applyFill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165" fontId="2" fillId="0" borderId="9" xfId="0" applyNumberFormat="1" applyFont="1" applyBorder="1"/>
    <xf numFmtId="165" fontId="2" fillId="0" borderId="8" xfId="0" applyNumberFormat="1" applyFont="1" applyBorder="1"/>
    <xf numFmtId="165" fontId="2" fillId="0" borderId="13" xfId="0" applyNumberFormat="1" applyFont="1" applyBorder="1" applyAlignment="1">
      <alignment horizontal="center"/>
    </xf>
    <xf numFmtId="165" fontId="2" fillId="0" borderId="18" xfId="0" applyNumberFormat="1" applyFont="1" applyBorder="1"/>
    <xf numFmtId="165" fontId="2" fillId="0" borderId="18" xfId="0" applyNumberFormat="1" applyFont="1" applyBorder="1" applyAlignment="1">
      <alignment horizontal="center"/>
    </xf>
    <xf numFmtId="165" fontId="2" fillId="0" borderId="14" xfId="0" applyNumberFormat="1" applyFont="1" applyBorder="1"/>
    <xf numFmtId="0" fontId="1" fillId="2" borderId="2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4" borderId="30" xfId="0" applyFont="1" applyFill="1" applyBorder="1"/>
    <xf numFmtId="165" fontId="1" fillId="4" borderId="31" xfId="0" applyNumberFormat="1" applyFont="1" applyFill="1" applyBorder="1"/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wrapText="1"/>
    </xf>
    <xf numFmtId="165" fontId="2" fillId="0" borderId="33" xfId="0" applyNumberFormat="1" applyFont="1" applyBorder="1"/>
    <xf numFmtId="165" fontId="2" fillId="0" borderId="34" xfId="0" applyNumberFormat="1" applyFont="1" applyBorder="1"/>
    <xf numFmtId="0" fontId="2" fillId="0" borderId="34" xfId="0" applyFont="1" applyBorder="1"/>
    <xf numFmtId="0" fontId="2" fillId="0" borderId="35" xfId="0" applyFont="1" applyBorder="1"/>
    <xf numFmtId="165" fontId="2" fillId="0" borderId="14" xfId="0" applyNumberFormat="1" applyFont="1" applyBorder="1" applyAlignment="1">
      <alignment horizontal="center"/>
    </xf>
    <xf numFmtId="165" fontId="2" fillId="3" borderId="1" xfId="0" applyNumberFormat="1" applyFont="1" applyFill="1" applyBorder="1"/>
    <xf numFmtId="0" fontId="1" fillId="14" borderId="15" xfId="0" applyFont="1" applyFill="1" applyBorder="1"/>
    <xf numFmtId="0" fontId="1" fillId="15" borderId="12" xfId="0" applyFont="1" applyFill="1" applyBorder="1"/>
    <xf numFmtId="165" fontId="2" fillId="0" borderId="2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3" fontId="2" fillId="0" borderId="0" xfId="0" applyNumberFormat="1" applyFont="1"/>
    <xf numFmtId="0" fontId="3" fillId="16" borderId="0" xfId="0" applyFont="1" applyFill="1"/>
    <xf numFmtId="0" fontId="1" fillId="16" borderId="15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165" fontId="2" fillId="3" borderId="2" xfId="0" applyNumberFormat="1" applyFont="1" applyFill="1" applyBorder="1"/>
    <xf numFmtId="165" fontId="2" fillId="3" borderId="3" xfId="0" applyNumberFormat="1" applyFont="1" applyFill="1" applyBorder="1"/>
    <xf numFmtId="165" fontId="2" fillId="3" borderId="4" xfId="0" applyNumberFormat="1" applyFont="1" applyFill="1" applyBorder="1"/>
    <xf numFmtId="165" fontId="2" fillId="3" borderId="5" xfId="0" applyNumberFormat="1" applyFont="1" applyFill="1" applyBorder="1"/>
    <xf numFmtId="165" fontId="2" fillId="3" borderId="6" xfId="0" applyNumberFormat="1" applyFont="1" applyFill="1" applyBorder="1"/>
    <xf numFmtId="165" fontId="2" fillId="3" borderId="7" xfId="0" applyNumberFormat="1" applyFont="1" applyFill="1" applyBorder="1"/>
    <xf numFmtId="165" fontId="2" fillId="3" borderId="8" xfId="0" applyNumberFormat="1" applyFont="1" applyFill="1" applyBorder="1"/>
    <xf numFmtId="165" fontId="2" fillId="3" borderId="9" xfId="0" applyNumberFormat="1" applyFont="1" applyFill="1" applyBorder="1"/>
    <xf numFmtId="0" fontId="1" fillId="16" borderId="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165" fontId="1" fillId="16" borderId="12" xfId="0" applyNumberFormat="1" applyFont="1" applyFill="1" applyBorder="1" applyAlignment="1">
      <alignment horizontal="center"/>
    </xf>
    <xf numFmtId="165" fontId="1" fillId="16" borderId="27" xfId="0" applyNumberFormat="1" applyFont="1" applyFill="1" applyBorder="1" applyAlignment="1">
      <alignment horizontal="center"/>
    </xf>
    <xf numFmtId="165" fontId="1" fillId="16" borderId="32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65" fontId="1" fillId="6" borderId="15" xfId="0" applyNumberFormat="1" applyFont="1" applyFill="1" applyBorder="1" applyAlignment="1">
      <alignment horizontal="center"/>
    </xf>
    <xf numFmtId="165" fontId="1" fillId="6" borderId="16" xfId="0" applyNumberFormat="1" applyFont="1" applyFill="1" applyBorder="1" applyAlignment="1">
      <alignment horizontal="center"/>
    </xf>
    <xf numFmtId="165" fontId="1" fillId="6" borderId="17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center"/>
    </xf>
    <xf numFmtId="165" fontId="1" fillId="7" borderId="15" xfId="0" applyNumberFormat="1" applyFont="1" applyFill="1" applyBorder="1" applyAlignment="1">
      <alignment horizontal="center"/>
    </xf>
    <xf numFmtId="165" fontId="1" fillId="7" borderId="16" xfId="0" applyNumberFormat="1" applyFont="1" applyFill="1" applyBorder="1" applyAlignment="1">
      <alignment horizontal="center"/>
    </xf>
    <xf numFmtId="165" fontId="1" fillId="7" borderId="17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165" fontId="1" fillId="5" borderId="15" xfId="0" applyNumberFormat="1" applyFont="1" applyFill="1" applyBorder="1" applyAlignment="1">
      <alignment horizontal="center"/>
    </xf>
    <xf numFmtId="165" fontId="1" fillId="5" borderId="16" xfId="0" applyNumberFormat="1" applyFont="1" applyFill="1" applyBorder="1" applyAlignment="1">
      <alignment horizontal="center"/>
    </xf>
    <xf numFmtId="165" fontId="1" fillId="5" borderId="17" xfId="0" applyNumberFormat="1" applyFont="1" applyFill="1" applyBorder="1" applyAlignment="1">
      <alignment horizontal="center"/>
    </xf>
    <xf numFmtId="165" fontId="1" fillId="9" borderId="15" xfId="0" applyNumberFormat="1" applyFont="1" applyFill="1" applyBorder="1" applyAlignment="1">
      <alignment horizontal="center"/>
    </xf>
    <xf numFmtId="165" fontId="1" fillId="9" borderId="16" xfId="0" applyNumberFormat="1" applyFont="1" applyFill="1" applyBorder="1" applyAlignment="1">
      <alignment horizontal="center"/>
    </xf>
    <xf numFmtId="165" fontId="1" fillId="9" borderId="17" xfId="0" applyNumberFormat="1" applyFont="1" applyFill="1" applyBorder="1" applyAlignment="1">
      <alignment horizontal="center"/>
    </xf>
    <xf numFmtId="165" fontId="1" fillId="10" borderId="15" xfId="0" applyNumberFormat="1" applyFont="1" applyFill="1" applyBorder="1" applyAlignment="1">
      <alignment horizontal="center"/>
    </xf>
    <xf numFmtId="165" fontId="1" fillId="10" borderId="16" xfId="0" applyNumberFormat="1" applyFont="1" applyFill="1" applyBorder="1" applyAlignment="1">
      <alignment horizontal="center"/>
    </xf>
    <xf numFmtId="165" fontId="1" fillId="10" borderId="17" xfId="0" applyNumberFormat="1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165" fontId="1" fillId="8" borderId="15" xfId="0" applyNumberFormat="1" applyFont="1" applyFill="1" applyBorder="1" applyAlignment="1">
      <alignment horizontal="center"/>
    </xf>
    <xf numFmtId="165" fontId="1" fillId="8" borderId="16" xfId="0" applyNumberFormat="1" applyFont="1" applyFill="1" applyBorder="1" applyAlignment="1">
      <alignment horizontal="center"/>
    </xf>
    <xf numFmtId="165" fontId="1" fillId="8" borderId="17" xfId="0" applyNumberFormat="1" applyFont="1" applyFill="1" applyBorder="1" applyAlignment="1">
      <alignment horizontal="center"/>
    </xf>
    <xf numFmtId="165" fontId="1" fillId="13" borderId="12" xfId="0" applyNumberFormat="1" applyFont="1" applyFill="1" applyBorder="1" applyAlignment="1">
      <alignment horizontal="center"/>
    </xf>
    <xf numFmtId="165" fontId="1" fillId="13" borderId="27" xfId="0" applyNumberFormat="1" applyFont="1" applyFill="1" applyBorder="1" applyAlignment="1">
      <alignment horizontal="center"/>
    </xf>
    <xf numFmtId="165" fontId="1" fillId="13" borderId="32" xfId="0" applyNumberFormat="1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165" fontId="1" fillId="11" borderId="15" xfId="0" applyNumberFormat="1" applyFont="1" applyFill="1" applyBorder="1" applyAlignment="1">
      <alignment horizontal="center"/>
    </xf>
    <xf numFmtId="165" fontId="1" fillId="11" borderId="16" xfId="0" applyNumberFormat="1" applyFont="1" applyFill="1" applyBorder="1" applyAlignment="1">
      <alignment horizontal="center"/>
    </xf>
    <xf numFmtId="165" fontId="1" fillId="11" borderId="17" xfId="0" applyNumberFormat="1" applyFont="1" applyFill="1" applyBorder="1" applyAlignment="1">
      <alignment horizontal="center"/>
    </xf>
    <xf numFmtId="165" fontId="1" fillId="12" borderId="15" xfId="0" applyNumberFormat="1" applyFont="1" applyFill="1" applyBorder="1" applyAlignment="1">
      <alignment horizontal="center"/>
    </xf>
    <xf numFmtId="165" fontId="1" fillId="12" borderId="16" xfId="0" applyNumberFormat="1" applyFont="1" applyFill="1" applyBorder="1" applyAlignment="1">
      <alignment horizontal="center"/>
    </xf>
    <xf numFmtId="165" fontId="1" fillId="12" borderId="17" xfId="0" applyNumberFormat="1" applyFont="1" applyFill="1" applyBorder="1" applyAlignment="1">
      <alignment horizontal="center"/>
    </xf>
    <xf numFmtId="0" fontId="1" fillId="15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165" fontId="1" fillId="15" borderId="12" xfId="0" applyNumberFormat="1" applyFont="1" applyFill="1" applyBorder="1" applyAlignment="1">
      <alignment horizontal="center"/>
    </xf>
    <xf numFmtId="165" fontId="1" fillId="15" borderId="27" xfId="0" applyNumberFormat="1" applyFont="1" applyFill="1" applyBorder="1" applyAlignment="1">
      <alignment horizontal="center"/>
    </xf>
    <xf numFmtId="165" fontId="1" fillId="15" borderId="32" xfId="0" applyNumberFormat="1" applyFont="1" applyFill="1" applyBorder="1" applyAlignment="1">
      <alignment horizontal="center"/>
    </xf>
    <xf numFmtId="0" fontId="1" fillId="14" borderId="0" xfId="0" applyFont="1" applyFill="1" applyBorder="1" applyAlignment="1">
      <alignment horizontal="center"/>
    </xf>
    <xf numFmtId="165" fontId="1" fillId="14" borderId="12" xfId="0" applyNumberFormat="1" applyFont="1" applyFill="1" applyBorder="1" applyAlignment="1">
      <alignment horizontal="center"/>
    </xf>
    <xf numFmtId="165" fontId="1" fillId="14" borderId="27" xfId="0" applyNumberFormat="1" applyFont="1" applyFill="1" applyBorder="1" applyAlignment="1">
      <alignment horizontal="center"/>
    </xf>
    <xf numFmtId="165" fontId="1" fillId="14" borderId="32" xfId="0" applyNumberFormat="1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5050"/>
      <color rgb="FFE3FCCC"/>
      <color rgb="FFCBF9A1"/>
      <color rgb="FFFF99CC"/>
      <color rgb="FFF1A27F"/>
      <color rgb="FFF4EBA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P125"/>
  <sheetViews>
    <sheetView tabSelected="1" topLeftCell="B1" workbookViewId="0">
      <selection activeCell="B5" sqref="B4:E5"/>
    </sheetView>
  </sheetViews>
  <sheetFormatPr defaultRowHeight="15.75" x14ac:dyDescent="0.25"/>
  <cols>
    <col min="1" max="1" width="6.85546875" style="1" hidden="1" customWidth="1"/>
    <col min="2" max="2" width="38.7109375" style="1" customWidth="1"/>
    <col min="3" max="3" width="17.140625" style="1" customWidth="1"/>
    <col min="4" max="4" width="15.7109375" style="1" customWidth="1"/>
    <col min="5" max="5" width="15.28515625" style="1" customWidth="1"/>
    <col min="6" max="6" width="17.140625" style="1" customWidth="1"/>
    <col min="7" max="8" width="16.7109375" style="1" customWidth="1"/>
    <col min="9" max="9" width="16.5703125" style="1" customWidth="1"/>
    <col min="10" max="10" width="14.85546875" style="1" customWidth="1"/>
    <col min="11" max="11" width="17" style="1" customWidth="1"/>
    <col min="12" max="12" width="15.5703125" style="1" customWidth="1"/>
    <col min="13" max="13" width="16.7109375" style="1" customWidth="1"/>
    <col min="14" max="14" width="17.42578125" style="1" customWidth="1"/>
    <col min="15" max="15" width="17.28515625" style="1" customWidth="1"/>
    <col min="16" max="16" width="14.140625" style="1" bestFit="1" customWidth="1"/>
    <col min="17" max="16384" width="9.140625" style="1"/>
  </cols>
  <sheetData>
    <row r="1" spans="1:14" ht="20.25" x14ac:dyDescent="0.3">
      <c r="B1" s="121" t="s">
        <v>0</v>
      </c>
      <c r="C1" s="121"/>
      <c r="D1" s="121"/>
      <c r="E1" s="121"/>
    </row>
    <row r="2" spans="1:14" ht="20.25" x14ac:dyDescent="0.3">
      <c r="B2" s="27" t="s">
        <v>1</v>
      </c>
      <c r="C2" s="28"/>
      <c r="D2" s="28"/>
      <c r="E2" s="28"/>
    </row>
    <row r="3" spans="1:14" ht="20.25" x14ac:dyDescent="0.3">
      <c r="B3" s="122" t="s">
        <v>2</v>
      </c>
      <c r="C3" s="122"/>
      <c r="D3" s="122"/>
      <c r="E3" s="122"/>
    </row>
    <row r="4" spans="1:14" ht="4.5" customHeight="1" x14ac:dyDescent="0.3">
      <c r="B4" s="27"/>
      <c r="C4" s="27"/>
      <c r="D4" s="27"/>
      <c r="E4" s="27"/>
    </row>
    <row r="5" spans="1:14" ht="20.25" x14ac:dyDescent="0.3">
      <c r="B5" s="122" t="s">
        <v>72</v>
      </c>
      <c r="C5" s="122"/>
      <c r="D5" s="122"/>
      <c r="E5" s="122"/>
    </row>
    <row r="6" spans="1:14" ht="11.25" customHeight="1" x14ac:dyDescent="0.25"/>
    <row r="7" spans="1:14" ht="18.75" customHeight="1" x14ac:dyDescent="0.3">
      <c r="B7" s="123" t="s">
        <v>60</v>
      </c>
      <c r="C7" s="123"/>
      <c r="D7" s="123"/>
      <c r="E7" s="123"/>
      <c r="F7" s="123"/>
      <c r="G7" s="123"/>
      <c r="H7" s="123"/>
      <c r="I7" s="123"/>
      <c r="J7" s="123"/>
      <c r="K7" s="123"/>
    </row>
    <row r="8" spans="1:14" ht="8.25" customHeight="1" x14ac:dyDescent="0.25">
      <c r="B8" s="17"/>
      <c r="C8" s="17"/>
      <c r="D8" s="17"/>
      <c r="E8" s="17"/>
    </row>
    <row r="9" spans="1:14" ht="16.5" thickBot="1" x14ac:dyDescent="0.3">
      <c r="B9" s="124" t="s">
        <v>10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</row>
    <row r="10" spans="1:14" ht="16.5" thickBot="1" x14ac:dyDescent="0.3">
      <c r="A10" s="18"/>
      <c r="B10" s="54" t="s">
        <v>3</v>
      </c>
      <c r="C10" s="95" t="s">
        <v>4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7"/>
    </row>
    <row r="11" spans="1:14" ht="16.5" thickBot="1" x14ac:dyDescent="0.3">
      <c r="A11" s="19"/>
      <c r="B11" s="55"/>
      <c r="C11" s="45" t="s">
        <v>43</v>
      </c>
      <c r="D11" s="46" t="s">
        <v>44</v>
      </c>
      <c r="E11" s="46" t="s">
        <v>45</v>
      </c>
      <c r="F11" s="46" t="s">
        <v>52</v>
      </c>
      <c r="G11" s="46" t="s">
        <v>53</v>
      </c>
      <c r="H11" s="46" t="s">
        <v>54</v>
      </c>
      <c r="I11" s="46" t="s">
        <v>55</v>
      </c>
      <c r="J11" s="46" t="s">
        <v>56</v>
      </c>
      <c r="K11" s="46" t="s">
        <v>57</v>
      </c>
      <c r="L11" s="46" t="s">
        <v>61</v>
      </c>
      <c r="M11" s="46" t="s">
        <v>62</v>
      </c>
      <c r="N11" s="47" t="s">
        <v>63</v>
      </c>
    </row>
    <row r="12" spans="1:14" x14ac:dyDescent="0.25">
      <c r="A12" s="78"/>
      <c r="B12" s="79" t="s">
        <v>5</v>
      </c>
      <c r="C12" s="40">
        <v>484060.96</v>
      </c>
      <c r="D12" s="40">
        <v>502738.39</v>
      </c>
      <c r="E12" s="40">
        <v>538475.81000000006</v>
      </c>
      <c r="F12" s="11">
        <f>537288.41-4257.28</f>
        <v>533031.13</v>
      </c>
      <c r="G12" s="11">
        <v>517196.11</v>
      </c>
      <c r="H12" s="11">
        <v>539101.84</v>
      </c>
      <c r="I12" s="11">
        <v>582409.21</v>
      </c>
      <c r="J12" s="11">
        <v>389632.09</v>
      </c>
      <c r="K12" s="11">
        <v>373095.4</v>
      </c>
      <c r="L12" s="85">
        <v>508378.81</v>
      </c>
      <c r="M12" s="85">
        <v>560083.47</v>
      </c>
      <c r="N12" s="86">
        <v>524673.99</v>
      </c>
    </row>
    <row r="13" spans="1:14" x14ac:dyDescent="0.25">
      <c r="A13" s="80"/>
      <c r="B13" s="76" t="s">
        <v>6</v>
      </c>
      <c r="C13" s="2">
        <v>12848.6</v>
      </c>
      <c r="D13" s="2">
        <v>8687.6299999999992</v>
      </c>
      <c r="E13" s="2">
        <v>19238.53</v>
      </c>
      <c r="F13" s="7">
        <v>13469.26</v>
      </c>
      <c r="G13" s="7">
        <v>8943.82</v>
      </c>
      <c r="H13" s="7">
        <v>13600.8</v>
      </c>
      <c r="I13" s="7">
        <v>8165</v>
      </c>
      <c r="J13" s="7">
        <v>0</v>
      </c>
      <c r="K13" s="7">
        <v>0</v>
      </c>
      <c r="L13" s="67">
        <v>12237.25</v>
      </c>
      <c r="M13" s="67">
        <v>15054.89</v>
      </c>
      <c r="N13" s="88">
        <v>14385.79</v>
      </c>
    </row>
    <row r="14" spans="1:14" x14ac:dyDescent="0.25">
      <c r="A14" s="80"/>
      <c r="B14" s="76" t="s">
        <v>7</v>
      </c>
      <c r="C14" s="2">
        <v>1625</v>
      </c>
      <c r="D14" s="2">
        <v>1700</v>
      </c>
      <c r="E14" s="2">
        <v>1700</v>
      </c>
      <c r="F14" s="7">
        <v>1700</v>
      </c>
      <c r="G14" s="7">
        <v>1700</v>
      </c>
      <c r="H14" s="7">
        <v>1700</v>
      </c>
      <c r="I14" s="7">
        <v>1700</v>
      </c>
      <c r="J14" s="7">
        <v>850</v>
      </c>
      <c r="K14" s="7">
        <v>850</v>
      </c>
      <c r="L14" s="67">
        <v>1700</v>
      </c>
      <c r="M14" s="67">
        <v>1700</v>
      </c>
      <c r="N14" s="88">
        <v>1700</v>
      </c>
    </row>
    <row r="15" spans="1:14" x14ac:dyDescent="0.25">
      <c r="A15" s="81"/>
      <c r="B15" s="77" t="s">
        <v>8</v>
      </c>
      <c r="C15" s="29">
        <v>24000</v>
      </c>
      <c r="D15" s="29">
        <v>0</v>
      </c>
      <c r="E15" s="29">
        <v>0</v>
      </c>
      <c r="F15" s="7">
        <v>0</v>
      </c>
      <c r="G15" s="7">
        <v>0</v>
      </c>
      <c r="H15" s="7">
        <v>49500</v>
      </c>
      <c r="I15" s="7">
        <v>0</v>
      </c>
      <c r="J15" s="7">
        <v>0</v>
      </c>
      <c r="K15" s="7">
        <v>0</v>
      </c>
      <c r="L15" s="67">
        <v>0</v>
      </c>
      <c r="M15" s="67">
        <v>0</v>
      </c>
      <c r="N15" s="88">
        <v>0</v>
      </c>
    </row>
    <row r="16" spans="1:14" x14ac:dyDescent="0.25">
      <c r="A16" s="81"/>
      <c r="B16" s="77" t="s">
        <v>42</v>
      </c>
      <c r="C16" s="29">
        <v>0</v>
      </c>
      <c r="D16" s="29">
        <v>0</v>
      </c>
      <c r="E16" s="29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67">
        <v>0</v>
      </c>
      <c r="M16" s="67">
        <v>0</v>
      </c>
      <c r="N16" s="88">
        <v>0</v>
      </c>
    </row>
    <row r="17" spans="1:14" x14ac:dyDescent="0.25">
      <c r="A17" s="81"/>
      <c r="B17" s="77" t="s">
        <v>35</v>
      </c>
      <c r="C17" s="29">
        <v>0</v>
      </c>
      <c r="D17" s="29">
        <v>3702.86</v>
      </c>
      <c r="E17" s="29">
        <v>0</v>
      </c>
      <c r="F17" s="7">
        <v>3702.86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67">
        <v>0</v>
      </c>
      <c r="M17" s="67">
        <v>0</v>
      </c>
      <c r="N17" s="88">
        <v>0</v>
      </c>
    </row>
    <row r="18" spans="1:14" x14ac:dyDescent="0.25">
      <c r="A18" s="81"/>
      <c r="B18" s="77" t="s">
        <v>25</v>
      </c>
      <c r="C18" s="29">
        <v>0</v>
      </c>
      <c r="D18" s="29">
        <v>0</v>
      </c>
      <c r="E18" s="29">
        <v>0</v>
      </c>
      <c r="F18" s="7">
        <v>0</v>
      </c>
      <c r="G18" s="7">
        <v>0</v>
      </c>
      <c r="H18" s="7">
        <v>0</v>
      </c>
      <c r="I18" s="7">
        <v>2900.25</v>
      </c>
      <c r="J18" s="7">
        <v>0</v>
      </c>
      <c r="K18" s="7">
        <v>16295.43</v>
      </c>
      <c r="L18" s="67">
        <v>0</v>
      </c>
      <c r="M18" s="67">
        <v>0</v>
      </c>
      <c r="N18" s="88">
        <v>0</v>
      </c>
    </row>
    <row r="19" spans="1:14" x14ac:dyDescent="0.25">
      <c r="A19" s="81"/>
      <c r="B19" s="77" t="s">
        <v>19</v>
      </c>
      <c r="C19" s="29">
        <v>1663</v>
      </c>
      <c r="D19" s="29">
        <f>1663*2</f>
        <v>3326</v>
      </c>
      <c r="E19" s="29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1663</v>
      </c>
      <c r="L19" s="67">
        <v>1663</v>
      </c>
      <c r="M19" s="67">
        <v>1663</v>
      </c>
      <c r="N19" s="88">
        <v>0</v>
      </c>
    </row>
    <row r="20" spans="1:14" x14ac:dyDescent="0.25">
      <c r="A20" s="81"/>
      <c r="B20" s="77" t="s">
        <v>23</v>
      </c>
      <c r="C20" s="29">
        <v>0</v>
      </c>
      <c r="D20" s="29">
        <v>0</v>
      </c>
      <c r="E20" s="29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67">
        <v>0</v>
      </c>
      <c r="M20" s="67">
        <v>15600</v>
      </c>
      <c r="N20" s="88">
        <v>0</v>
      </c>
    </row>
    <row r="21" spans="1:14" x14ac:dyDescent="0.25">
      <c r="A21" s="81"/>
      <c r="B21" s="77" t="s">
        <v>71</v>
      </c>
      <c r="C21" s="29">
        <v>0</v>
      </c>
      <c r="D21" s="29">
        <v>0</v>
      </c>
      <c r="E21" s="29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67">
        <v>10000.01</v>
      </c>
      <c r="M21" s="67">
        <v>0</v>
      </c>
      <c r="N21" s="88">
        <v>0</v>
      </c>
    </row>
    <row r="22" spans="1:14" x14ac:dyDescent="0.25">
      <c r="A22" s="81"/>
      <c r="B22" s="77" t="s">
        <v>24</v>
      </c>
      <c r="C22" s="29">
        <v>0</v>
      </c>
      <c r="D22" s="29">
        <v>0</v>
      </c>
      <c r="E22" s="29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67">
        <v>0</v>
      </c>
      <c r="M22" s="67">
        <v>0</v>
      </c>
      <c r="N22" s="88">
        <v>75000</v>
      </c>
    </row>
    <row r="23" spans="1:14" x14ac:dyDescent="0.25">
      <c r="A23" s="81"/>
      <c r="B23" s="77" t="s">
        <v>59</v>
      </c>
      <c r="C23" s="29">
        <v>0</v>
      </c>
      <c r="D23" s="29">
        <v>0</v>
      </c>
      <c r="E23" s="29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>146360.25</f>
        <v>146360.25</v>
      </c>
      <c r="L23" s="67">
        <f>7750+123445.41</f>
        <v>131195.41</v>
      </c>
      <c r="M23" s="67">
        <v>0</v>
      </c>
      <c r="N23" s="88">
        <v>0</v>
      </c>
    </row>
    <row r="24" spans="1:14" ht="16.5" thickBot="1" x14ac:dyDescent="0.3">
      <c r="A24" s="82"/>
      <c r="B24" s="83" t="s">
        <v>81</v>
      </c>
      <c r="C24" s="30">
        <v>0</v>
      </c>
      <c r="D24" s="30">
        <v>0</v>
      </c>
      <c r="E24" s="30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90">
        <v>0</v>
      </c>
      <c r="M24" s="90">
        <v>0</v>
      </c>
      <c r="N24" s="91">
        <v>6400</v>
      </c>
    </row>
    <row r="25" spans="1:14" ht="15.75" customHeight="1" thickBot="1" x14ac:dyDescent="0.3">
      <c r="B25" s="3"/>
      <c r="C25" s="4"/>
      <c r="D25" s="4"/>
      <c r="E25" s="4"/>
    </row>
    <row r="26" spans="1:14" x14ac:dyDescent="0.25">
      <c r="A26" s="22"/>
      <c r="B26" s="58" t="s">
        <v>64</v>
      </c>
      <c r="C26" s="5">
        <f>C12+D12+E12+F12+G12+H12+I12+J12+K12+L12+M12+N12</f>
        <v>6052877.209999999</v>
      </c>
    </row>
    <row r="27" spans="1:14" ht="21.75" customHeight="1" x14ac:dyDescent="0.25">
      <c r="A27" s="10"/>
      <c r="B27" s="59" t="s">
        <v>65</v>
      </c>
      <c r="C27" s="6">
        <f>C13+D13+E13+F13+G13+H13+I13+J13+K13+L13+M13+N13</f>
        <v>126631.57</v>
      </c>
      <c r="D27" s="26"/>
      <c r="E27" s="26"/>
    </row>
    <row r="28" spans="1:14" ht="22.5" customHeight="1" x14ac:dyDescent="0.25">
      <c r="A28" s="10"/>
      <c r="B28" s="60" t="s">
        <v>66</v>
      </c>
      <c r="C28" s="6">
        <f>C14+D14+E14+F14+G14+H14+I14+J14+K14+L14+M14+N14</f>
        <v>18625</v>
      </c>
      <c r="E28" s="44"/>
    </row>
    <row r="29" spans="1:14" ht="31.5" customHeight="1" x14ac:dyDescent="0.25">
      <c r="A29" s="10"/>
      <c r="B29" s="59" t="s">
        <v>37</v>
      </c>
      <c r="C29" s="6">
        <f>C15+C19+D19+D17+F17+H15+I18+K18+K19+L19+L21+M19+M20+N22</f>
        <v>210679.40999999997</v>
      </c>
      <c r="E29" s="26"/>
    </row>
    <row r="30" spans="1:14" ht="18" customHeight="1" x14ac:dyDescent="0.25">
      <c r="A30" s="10"/>
      <c r="B30" s="59" t="s">
        <v>59</v>
      </c>
      <c r="C30" s="6">
        <f>C23+D23+E23+F23+G23+H23+I23+J23+K23+L23</f>
        <v>277555.66000000003</v>
      </c>
    </row>
    <row r="31" spans="1:14" ht="18" customHeight="1" thickBot="1" x14ac:dyDescent="0.3">
      <c r="A31" s="10"/>
      <c r="B31" s="61" t="s">
        <v>81</v>
      </c>
      <c r="C31" s="48">
        <v>6400</v>
      </c>
    </row>
    <row r="32" spans="1:14" ht="16.5" thickBot="1" x14ac:dyDescent="0.3">
      <c r="A32" s="23"/>
      <c r="B32" s="56" t="s">
        <v>9</v>
      </c>
      <c r="C32" s="57">
        <f>C26+C27+C28+C29+C30+C31</f>
        <v>6692768.8499999996</v>
      </c>
    </row>
    <row r="34" spans="1:14" ht="16.5" thickBot="1" x14ac:dyDescent="0.3">
      <c r="B34" s="125" t="s">
        <v>11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</row>
    <row r="35" spans="1:14" ht="16.5" thickBot="1" x14ac:dyDescent="0.3">
      <c r="B35" s="119" t="s">
        <v>12</v>
      </c>
      <c r="C35" s="95" t="s">
        <v>4</v>
      </c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7"/>
    </row>
    <row r="36" spans="1:14" ht="16.5" thickBot="1" x14ac:dyDescent="0.3">
      <c r="B36" s="120"/>
      <c r="C36" s="45" t="s">
        <v>43</v>
      </c>
      <c r="D36" s="46" t="s">
        <v>44</v>
      </c>
      <c r="E36" s="46" t="s">
        <v>45</v>
      </c>
      <c r="F36" s="46" t="s">
        <v>52</v>
      </c>
      <c r="G36" s="46" t="s">
        <v>53</v>
      </c>
      <c r="H36" s="46" t="s">
        <v>54</v>
      </c>
      <c r="I36" s="46" t="s">
        <v>55</v>
      </c>
      <c r="J36" s="46" t="s">
        <v>56</v>
      </c>
      <c r="K36" s="46" t="s">
        <v>57</v>
      </c>
      <c r="L36" s="46" t="s">
        <v>61</v>
      </c>
      <c r="M36" s="46" t="s">
        <v>62</v>
      </c>
      <c r="N36" s="47" t="s">
        <v>63</v>
      </c>
    </row>
    <row r="37" spans="1:14" ht="16.5" thickBot="1" x14ac:dyDescent="0.3">
      <c r="B37" s="10" t="s">
        <v>5</v>
      </c>
      <c r="C37" s="50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3">
        <v>0</v>
      </c>
    </row>
    <row r="38" spans="1:14" ht="16.5" thickBot="1" x14ac:dyDescent="0.3">
      <c r="A38" s="24"/>
      <c r="B38" s="13" t="s">
        <v>9</v>
      </c>
      <c r="C38" s="128">
        <f>C37+D37+E37+F37+G37+H37+I37+J37+K37+L37+M37+N37</f>
        <v>0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30"/>
    </row>
    <row r="40" spans="1:14" ht="16.5" thickBot="1" x14ac:dyDescent="0.3">
      <c r="B40" s="126" t="s">
        <v>16</v>
      </c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</row>
    <row r="41" spans="1:14" ht="16.5" thickBot="1" x14ac:dyDescent="0.3">
      <c r="A41" s="20"/>
      <c r="B41" s="93" t="s">
        <v>21</v>
      </c>
      <c r="C41" s="101" t="s">
        <v>4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3"/>
    </row>
    <row r="42" spans="1:14" ht="16.5" thickBot="1" x14ac:dyDescent="0.3">
      <c r="A42" s="31"/>
      <c r="B42" s="94"/>
      <c r="C42" s="45" t="s">
        <v>43</v>
      </c>
      <c r="D42" s="46" t="s">
        <v>44</v>
      </c>
      <c r="E42" s="46" t="s">
        <v>45</v>
      </c>
      <c r="F42" s="46" t="s">
        <v>52</v>
      </c>
      <c r="G42" s="46" t="s">
        <v>53</v>
      </c>
      <c r="H42" s="46" t="s">
        <v>54</v>
      </c>
      <c r="I42" s="46" t="s">
        <v>55</v>
      </c>
      <c r="J42" s="46" t="s">
        <v>56</v>
      </c>
      <c r="K42" s="46" t="s">
        <v>57</v>
      </c>
      <c r="L42" s="46" t="s">
        <v>61</v>
      </c>
      <c r="M42" s="46" t="s">
        <v>62</v>
      </c>
      <c r="N42" s="47" t="s">
        <v>63</v>
      </c>
    </row>
    <row r="43" spans="1:14" x14ac:dyDescent="0.25">
      <c r="A43" s="20"/>
      <c r="B43" s="33" t="s">
        <v>14</v>
      </c>
      <c r="C43" s="84">
        <v>30000</v>
      </c>
      <c r="D43" s="85">
        <v>40000</v>
      </c>
      <c r="E43" s="85">
        <v>30000</v>
      </c>
      <c r="F43" s="85">
        <v>15000</v>
      </c>
      <c r="G43" s="85">
        <v>20000</v>
      </c>
      <c r="H43" s="85">
        <v>40000</v>
      </c>
      <c r="I43" s="85">
        <v>0</v>
      </c>
      <c r="J43" s="85">
        <f>17000+10000</f>
        <v>27000</v>
      </c>
      <c r="K43" s="85">
        <v>10000</v>
      </c>
      <c r="L43" s="85">
        <v>10000</v>
      </c>
      <c r="M43" s="85">
        <f>25164.88-1543.22</f>
        <v>23621.66</v>
      </c>
      <c r="N43" s="86">
        <v>0</v>
      </c>
    </row>
    <row r="44" spans="1:14" x14ac:dyDescent="0.25">
      <c r="A44" s="21"/>
      <c r="B44" s="34" t="s">
        <v>13</v>
      </c>
      <c r="C44" s="87">
        <v>0</v>
      </c>
      <c r="D44" s="67">
        <v>0</v>
      </c>
      <c r="E44" s="67">
        <v>68823.89</v>
      </c>
      <c r="F44" s="67">
        <f>38990.26+41285.03</f>
        <v>80275.290000000008</v>
      </c>
      <c r="G44" s="67">
        <v>29584.06</v>
      </c>
      <c r="H44" s="67">
        <v>0</v>
      </c>
      <c r="I44" s="67">
        <f>16962.7</f>
        <v>16962.7</v>
      </c>
      <c r="J44" s="67">
        <v>13370.58</v>
      </c>
      <c r="K44" s="67">
        <v>0</v>
      </c>
      <c r="L44" s="67">
        <v>0</v>
      </c>
      <c r="M44" s="67">
        <v>12313.18</v>
      </c>
      <c r="N44" s="88">
        <v>123258.58</v>
      </c>
    </row>
    <row r="45" spans="1:14" x14ac:dyDescent="0.25">
      <c r="A45" s="21"/>
      <c r="B45" s="34" t="s">
        <v>58</v>
      </c>
      <c r="C45" s="87">
        <v>0</v>
      </c>
      <c r="D45" s="67">
        <v>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f>25000</f>
        <v>25000</v>
      </c>
      <c r="K45" s="67">
        <v>0</v>
      </c>
      <c r="L45" s="67">
        <v>0</v>
      </c>
      <c r="M45" s="67">
        <v>0</v>
      </c>
      <c r="N45" s="88">
        <v>0</v>
      </c>
    </row>
    <row r="46" spans="1:14" x14ac:dyDescent="0.25">
      <c r="A46" s="21"/>
      <c r="B46" s="34" t="s">
        <v>38</v>
      </c>
      <c r="C46" s="87">
        <v>20588.7</v>
      </c>
      <c r="D46" s="67">
        <v>26331.61</v>
      </c>
      <c r="E46" s="67">
        <v>47491.7</v>
      </c>
      <c r="F46" s="67">
        <v>48674.46</v>
      </c>
      <c r="G46" s="67">
        <v>35590.839999999997</v>
      </c>
      <c r="H46" s="67">
        <v>46052.89</v>
      </c>
      <c r="I46" s="67">
        <v>47259.32</v>
      </c>
      <c r="J46" s="67">
        <v>1204.8</v>
      </c>
      <c r="K46" s="67">
        <v>10023.280000000001</v>
      </c>
      <c r="L46" s="67">
        <v>44604.34</v>
      </c>
      <c r="M46" s="67">
        <v>46611.91</v>
      </c>
      <c r="N46" s="88">
        <v>0</v>
      </c>
    </row>
    <row r="47" spans="1:14" x14ac:dyDescent="0.25">
      <c r="A47" s="21"/>
      <c r="B47" s="34" t="s">
        <v>51</v>
      </c>
      <c r="C47" s="87">
        <v>0</v>
      </c>
      <c r="D47" s="67">
        <v>771.61</v>
      </c>
      <c r="E47" s="67">
        <v>771.61</v>
      </c>
      <c r="F47" s="67">
        <v>771.61</v>
      </c>
      <c r="G47" s="67">
        <v>771.61</v>
      </c>
      <c r="H47" s="67">
        <v>771.61</v>
      </c>
      <c r="I47" s="67">
        <v>771.61</v>
      </c>
      <c r="J47" s="67">
        <v>0</v>
      </c>
      <c r="K47" s="67">
        <v>0</v>
      </c>
      <c r="L47" s="67">
        <v>771.61</v>
      </c>
      <c r="M47" s="67">
        <v>771.61</v>
      </c>
      <c r="N47" s="88">
        <v>771.61</v>
      </c>
    </row>
    <row r="48" spans="1:14" ht="16.5" thickBot="1" x14ac:dyDescent="0.3">
      <c r="A48" s="21"/>
      <c r="B48" s="34" t="s">
        <v>15</v>
      </c>
      <c r="C48" s="89">
        <v>0</v>
      </c>
      <c r="D48" s="90">
        <v>22350</v>
      </c>
      <c r="E48" s="90">
        <v>0</v>
      </c>
      <c r="F48" s="90">
        <v>0</v>
      </c>
      <c r="G48" s="90">
        <v>0</v>
      </c>
      <c r="H48" s="90">
        <v>0</v>
      </c>
      <c r="I48" s="90">
        <v>0</v>
      </c>
      <c r="J48" s="90">
        <v>0</v>
      </c>
      <c r="K48" s="90">
        <v>0</v>
      </c>
      <c r="L48" s="90">
        <v>0</v>
      </c>
      <c r="M48" s="90">
        <v>0</v>
      </c>
      <c r="N48" s="91">
        <v>0</v>
      </c>
    </row>
    <row r="49" spans="1:16" ht="9.75" hidden="1" customHeight="1" x14ac:dyDescent="0.3">
      <c r="A49" s="21"/>
      <c r="B49" s="21"/>
      <c r="C49" s="62"/>
      <c r="D49" s="63"/>
      <c r="E49" s="63"/>
      <c r="F49" s="63"/>
      <c r="G49" s="63"/>
      <c r="H49" s="63"/>
      <c r="I49" s="64"/>
      <c r="J49" s="64"/>
      <c r="K49" s="65"/>
      <c r="O49" s="26"/>
    </row>
    <row r="50" spans="1:16" x14ac:dyDescent="0.25">
      <c r="A50" s="21"/>
      <c r="B50" s="34" t="s">
        <v>14</v>
      </c>
      <c r="C50" s="107">
        <f t="shared" ref="C50:C55" si="0">C43+D43+E43+F43+G43+H43+I43+J43+K43+L43+M43+N43</f>
        <v>245621.66</v>
      </c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9"/>
    </row>
    <row r="51" spans="1:16" x14ac:dyDescent="0.25">
      <c r="A51" s="21"/>
      <c r="B51" s="34" t="s">
        <v>13</v>
      </c>
      <c r="C51" s="110">
        <f t="shared" si="0"/>
        <v>344588.27999999997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2"/>
      <c r="O51" s="26"/>
    </row>
    <row r="52" spans="1:16" x14ac:dyDescent="0.25">
      <c r="A52" s="31"/>
      <c r="B52" s="34" t="s">
        <v>58</v>
      </c>
      <c r="C52" s="110">
        <f t="shared" si="0"/>
        <v>25000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  <c r="O52" s="26"/>
    </row>
    <row r="53" spans="1:16" x14ac:dyDescent="0.25">
      <c r="A53" s="31"/>
      <c r="B53" s="12" t="s">
        <v>38</v>
      </c>
      <c r="C53" s="110">
        <f t="shared" si="0"/>
        <v>374433.85000000009</v>
      </c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2"/>
      <c r="O53" s="26"/>
      <c r="P53" s="44"/>
    </row>
    <row r="54" spans="1:16" x14ac:dyDescent="0.25">
      <c r="A54" s="31"/>
      <c r="B54" s="12" t="s">
        <v>51</v>
      </c>
      <c r="C54" s="110">
        <f t="shared" si="0"/>
        <v>6944.4899999999989</v>
      </c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2"/>
      <c r="P54" s="44"/>
    </row>
    <row r="55" spans="1:16" ht="16.5" thickBot="1" x14ac:dyDescent="0.3">
      <c r="A55" s="32"/>
      <c r="B55" s="35" t="s">
        <v>15</v>
      </c>
      <c r="C55" s="113">
        <f t="shared" si="0"/>
        <v>22350</v>
      </c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5"/>
      <c r="O55" s="73"/>
    </row>
    <row r="56" spans="1:16" ht="16.5" thickBot="1" x14ac:dyDescent="0.3">
      <c r="A56" s="23"/>
      <c r="B56" s="36" t="s">
        <v>9</v>
      </c>
      <c r="C56" s="104">
        <f>C50+C51+C53+C54+C55+C52</f>
        <v>1018938.28</v>
      </c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6"/>
      <c r="O56" s="73"/>
    </row>
    <row r="57" spans="1:16" x14ac:dyDescent="0.25">
      <c r="I57" s="44"/>
      <c r="M57" s="44"/>
    </row>
    <row r="58" spans="1:16" ht="16.5" thickBot="1" x14ac:dyDescent="0.3">
      <c r="B58" s="127" t="s">
        <v>17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</row>
    <row r="59" spans="1:16" ht="16.5" thickBot="1" x14ac:dyDescent="0.3">
      <c r="B59" s="119" t="s">
        <v>22</v>
      </c>
      <c r="C59" s="95" t="s">
        <v>4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7"/>
    </row>
    <row r="60" spans="1:16" ht="16.5" thickBot="1" x14ac:dyDescent="0.3">
      <c r="B60" s="120"/>
      <c r="C60" s="45" t="s">
        <v>43</v>
      </c>
      <c r="D60" s="46" t="s">
        <v>44</v>
      </c>
      <c r="E60" s="46" t="s">
        <v>45</v>
      </c>
      <c r="F60" s="46" t="s">
        <v>52</v>
      </c>
      <c r="G60" s="46" t="s">
        <v>53</v>
      </c>
      <c r="H60" s="46" t="s">
        <v>54</v>
      </c>
      <c r="I60" s="46" t="s">
        <v>55</v>
      </c>
      <c r="J60" s="46" t="s">
        <v>56</v>
      </c>
      <c r="K60" s="46" t="s">
        <v>57</v>
      </c>
      <c r="L60" s="46" t="s">
        <v>61</v>
      </c>
      <c r="M60" s="46" t="s">
        <v>62</v>
      </c>
      <c r="N60" s="47" t="s">
        <v>63</v>
      </c>
    </row>
    <row r="61" spans="1:16" ht="16.5" thickBot="1" x14ac:dyDescent="0.3">
      <c r="B61" s="10" t="s">
        <v>34</v>
      </c>
      <c r="C61" s="50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3">
        <v>0</v>
      </c>
    </row>
    <row r="62" spans="1:16" ht="16.5" thickBot="1" x14ac:dyDescent="0.3">
      <c r="B62" s="14" t="s">
        <v>9</v>
      </c>
      <c r="C62" s="116">
        <f>C61+D61+E61+F61+G61+H61+I61+J61+K61+L61+M61+N61</f>
        <v>0</v>
      </c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8"/>
    </row>
    <row r="64" spans="1:16" ht="16.5" thickBot="1" x14ac:dyDescent="0.3">
      <c r="B64" s="139" t="s">
        <v>11</v>
      </c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</row>
    <row r="65" spans="1:15" ht="16.5" thickBot="1" x14ac:dyDescent="0.3">
      <c r="A65" s="22"/>
      <c r="B65" s="119" t="s">
        <v>18</v>
      </c>
      <c r="C65" s="95" t="s">
        <v>4</v>
      </c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7"/>
    </row>
    <row r="66" spans="1:15" ht="16.5" thickBot="1" x14ac:dyDescent="0.3">
      <c r="A66" s="10"/>
      <c r="B66" s="120"/>
      <c r="C66" s="45" t="s">
        <v>43</v>
      </c>
      <c r="D66" s="46" t="s">
        <v>44</v>
      </c>
      <c r="E66" s="46" t="s">
        <v>45</v>
      </c>
      <c r="F66" s="46" t="s">
        <v>52</v>
      </c>
      <c r="G66" s="46" t="s">
        <v>53</v>
      </c>
      <c r="H66" s="46" t="s">
        <v>54</v>
      </c>
      <c r="I66" s="46" t="s">
        <v>55</v>
      </c>
      <c r="J66" s="46" t="s">
        <v>56</v>
      </c>
      <c r="K66" s="46" t="s">
        <v>57</v>
      </c>
      <c r="L66" s="46" t="s">
        <v>61</v>
      </c>
      <c r="M66" s="46" t="s">
        <v>62</v>
      </c>
      <c r="N66" s="47" t="s">
        <v>63</v>
      </c>
    </row>
    <row r="67" spans="1:15" ht="16.5" thickBot="1" x14ac:dyDescent="0.3">
      <c r="A67" s="10"/>
      <c r="B67" s="10" t="s">
        <v>5</v>
      </c>
      <c r="C67" s="50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500</v>
      </c>
      <c r="M67" s="51">
        <v>0</v>
      </c>
      <c r="N67" s="53">
        <v>0</v>
      </c>
    </row>
    <row r="68" spans="1:15" ht="16.5" thickBot="1" x14ac:dyDescent="0.3">
      <c r="A68" s="23"/>
      <c r="B68" s="15" t="s">
        <v>9</v>
      </c>
      <c r="C68" s="140">
        <f>C67+D67+E67+F67+G67+H67+I67+J67+K67+L67+M67+N67</f>
        <v>500</v>
      </c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2"/>
    </row>
    <row r="69" spans="1:15" x14ac:dyDescent="0.25">
      <c r="B69" s="8"/>
      <c r="C69" s="9"/>
      <c r="D69" s="9"/>
      <c r="E69" s="9"/>
      <c r="O69" s="26"/>
    </row>
    <row r="70" spans="1:15" ht="16.5" thickBot="1" x14ac:dyDescent="0.3">
      <c r="B70" s="137" t="s">
        <v>20</v>
      </c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</row>
    <row r="71" spans="1:15" ht="16.5" thickBot="1" x14ac:dyDescent="0.3">
      <c r="B71" s="93" t="s">
        <v>47</v>
      </c>
      <c r="C71" s="95" t="s">
        <v>4</v>
      </c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7"/>
    </row>
    <row r="72" spans="1:15" ht="16.5" thickBot="1" x14ac:dyDescent="0.3">
      <c r="B72" s="94"/>
      <c r="C72" s="45" t="s">
        <v>43</v>
      </c>
      <c r="D72" s="46" t="s">
        <v>44</v>
      </c>
      <c r="E72" s="46" t="s">
        <v>45</v>
      </c>
      <c r="F72" s="46" t="s">
        <v>52</v>
      </c>
      <c r="G72" s="46" t="s">
        <v>53</v>
      </c>
      <c r="H72" s="46" t="s">
        <v>54</v>
      </c>
      <c r="I72" s="46" t="s">
        <v>55</v>
      </c>
      <c r="J72" s="46" t="s">
        <v>56</v>
      </c>
      <c r="K72" s="46" t="s">
        <v>57</v>
      </c>
      <c r="L72" s="46" t="s">
        <v>61</v>
      </c>
      <c r="M72" s="46" t="s">
        <v>62</v>
      </c>
      <c r="N72" s="47" t="s">
        <v>63</v>
      </c>
    </row>
    <row r="73" spans="1:15" ht="16.5" thickBot="1" x14ac:dyDescent="0.3">
      <c r="B73" s="10" t="s">
        <v>48</v>
      </c>
      <c r="C73" s="50">
        <v>0</v>
      </c>
      <c r="D73" s="51">
        <v>325</v>
      </c>
      <c r="E73" s="51">
        <f>325</f>
        <v>325</v>
      </c>
      <c r="F73" s="51">
        <f>137.5+150+37.5</f>
        <v>325</v>
      </c>
      <c r="G73" s="51">
        <v>555.58000000000004</v>
      </c>
      <c r="H73" s="51">
        <v>0</v>
      </c>
      <c r="I73" s="51">
        <f>37.5+137.5</f>
        <v>175</v>
      </c>
      <c r="J73" s="51">
        <v>0</v>
      </c>
      <c r="K73" s="51">
        <v>0</v>
      </c>
      <c r="L73" s="51">
        <v>0</v>
      </c>
      <c r="M73" s="51">
        <v>0</v>
      </c>
      <c r="N73" s="53">
        <v>0</v>
      </c>
    </row>
    <row r="74" spans="1:15" ht="16.5" thickBot="1" x14ac:dyDescent="0.3">
      <c r="B74" s="16" t="s">
        <v>9</v>
      </c>
      <c r="C74" s="131">
        <f>C73+D73+E73+F73+G73+H73+I73+J73+K73+L73+M73+N73</f>
        <v>1705.58</v>
      </c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3"/>
    </row>
    <row r="75" spans="1:15" ht="21" customHeight="1" x14ac:dyDescent="0.25">
      <c r="B75" s="8"/>
      <c r="C75" s="9"/>
      <c r="D75" s="9"/>
      <c r="E75" s="9"/>
    </row>
    <row r="76" spans="1:15" ht="17.25" customHeight="1" thickBot="1" x14ac:dyDescent="0.35">
      <c r="A76" s="25"/>
      <c r="B76" s="138" t="s">
        <v>26</v>
      </c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</row>
    <row r="77" spans="1:15" ht="17.25" customHeight="1" thickBot="1" x14ac:dyDescent="0.35">
      <c r="A77" s="25"/>
      <c r="B77" s="119" t="s">
        <v>27</v>
      </c>
      <c r="C77" s="95" t="s">
        <v>4</v>
      </c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7"/>
    </row>
    <row r="78" spans="1:15" ht="21" thickBot="1" x14ac:dyDescent="0.35">
      <c r="A78" s="25"/>
      <c r="B78" s="120"/>
      <c r="C78" s="45" t="s">
        <v>43</v>
      </c>
      <c r="D78" s="46" t="s">
        <v>44</v>
      </c>
      <c r="E78" s="46" t="s">
        <v>45</v>
      </c>
      <c r="F78" s="46" t="s">
        <v>52</v>
      </c>
      <c r="G78" s="46" t="s">
        <v>53</v>
      </c>
      <c r="H78" s="46" t="s">
        <v>54</v>
      </c>
      <c r="I78" s="46" t="s">
        <v>55</v>
      </c>
      <c r="J78" s="46" t="s">
        <v>56</v>
      </c>
      <c r="K78" s="46" t="s">
        <v>57</v>
      </c>
      <c r="L78" s="46" t="s">
        <v>61</v>
      </c>
      <c r="M78" s="46" t="s">
        <v>62</v>
      </c>
      <c r="N78" s="47" t="s">
        <v>63</v>
      </c>
    </row>
    <row r="79" spans="1:15" ht="18" customHeight="1" thickBot="1" x14ac:dyDescent="0.35">
      <c r="A79" s="25"/>
      <c r="B79" s="10" t="s">
        <v>28</v>
      </c>
      <c r="C79" s="50">
        <v>0</v>
      </c>
      <c r="D79" s="52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1">
        <v>0</v>
      </c>
      <c r="M79" s="51">
        <v>0</v>
      </c>
      <c r="N79" s="53">
        <v>0</v>
      </c>
    </row>
    <row r="80" spans="1:15" ht="21" thickBot="1" x14ac:dyDescent="0.35">
      <c r="A80" s="25"/>
      <c r="B80" s="37" t="s">
        <v>9</v>
      </c>
      <c r="C80" s="134">
        <f>C79+D79+E79+F79+G79+H79+I79+J79+K79+L79+M79+N79</f>
        <v>0</v>
      </c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6"/>
    </row>
    <row r="81" spans="1:14" ht="20.25" x14ac:dyDescent="0.3">
      <c r="A81" s="25"/>
    </row>
    <row r="82" spans="1:14" ht="21" thickBot="1" x14ac:dyDescent="0.35">
      <c r="A82" s="25"/>
      <c r="B82" s="146" t="s">
        <v>29</v>
      </c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</row>
    <row r="83" spans="1:14" ht="18" customHeight="1" thickBot="1" x14ac:dyDescent="0.35">
      <c r="A83" s="25"/>
      <c r="B83" s="119" t="s">
        <v>30</v>
      </c>
      <c r="C83" s="101" t="s">
        <v>4</v>
      </c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3"/>
    </row>
    <row r="84" spans="1:14" ht="19.5" customHeight="1" thickBot="1" x14ac:dyDescent="0.35">
      <c r="A84" s="25"/>
      <c r="B84" s="120"/>
      <c r="C84" s="45" t="s">
        <v>43</v>
      </c>
      <c r="D84" s="46" t="s">
        <v>44</v>
      </c>
      <c r="E84" s="46" t="s">
        <v>45</v>
      </c>
      <c r="F84" s="46" t="s">
        <v>52</v>
      </c>
      <c r="G84" s="46" t="s">
        <v>53</v>
      </c>
      <c r="H84" s="46" t="s">
        <v>54</v>
      </c>
      <c r="I84" s="46" t="s">
        <v>55</v>
      </c>
      <c r="J84" s="46" t="s">
        <v>56</v>
      </c>
      <c r="K84" s="46" t="s">
        <v>57</v>
      </c>
      <c r="L84" s="46" t="s">
        <v>61</v>
      </c>
      <c r="M84" s="46" t="s">
        <v>62</v>
      </c>
      <c r="N84" s="47" t="s">
        <v>63</v>
      </c>
    </row>
    <row r="85" spans="1:14" ht="21" thickBot="1" x14ac:dyDescent="0.35">
      <c r="A85" s="25"/>
      <c r="B85" s="10" t="s">
        <v>31</v>
      </c>
      <c r="C85" s="50">
        <v>48912</v>
      </c>
      <c r="D85" s="51">
        <v>68373.36</v>
      </c>
      <c r="E85" s="51">
        <v>56917.64</v>
      </c>
      <c r="F85" s="51">
        <v>65026.720000000001</v>
      </c>
      <c r="G85" s="51">
        <v>56638</v>
      </c>
      <c r="H85" s="51">
        <v>58582.18</v>
      </c>
      <c r="I85" s="51">
        <v>52734.82</v>
      </c>
      <c r="J85" s="51">
        <v>22440</v>
      </c>
      <c r="K85" s="51">
        <v>22578</v>
      </c>
      <c r="L85" s="51">
        <v>45730</v>
      </c>
      <c r="M85" s="51">
        <v>59464</v>
      </c>
      <c r="N85" s="53">
        <v>57786</v>
      </c>
    </row>
    <row r="86" spans="1:14" ht="21" thickBot="1" x14ac:dyDescent="0.35">
      <c r="A86" s="25"/>
      <c r="B86" s="38" t="s">
        <v>9</v>
      </c>
      <c r="C86" s="149">
        <f>C85+D85+E85+F85+G85+H85+I85+J85+K85+L85+M85+N85</f>
        <v>615182.72</v>
      </c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1"/>
    </row>
    <row r="87" spans="1:14" ht="20.25" x14ac:dyDescent="0.3">
      <c r="A87" s="25"/>
    </row>
    <row r="88" spans="1:14" ht="16.5" customHeight="1" thickBot="1" x14ac:dyDescent="0.35">
      <c r="A88" s="25"/>
      <c r="B88" s="147" t="s">
        <v>32</v>
      </c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</row>
    <row r="89" spans="1:14" ht="21" thickBot="1" x14ac:dyDescent="0.35">
      <c r="A89" s="25"/>
      <c r="B89" s="93" t="s">
        <v>33</v>
      </c>
      <c r="C89" s="95" t="s">
        <v>4</v>
      </c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7"/>
    </row>
    <row r="90" spans="1:14" ht="21" thickBot="1" x14ac:dyDescent="0.35">
      <c r="A90" s="25"/>
      <c r="B90" s="94"/>
      <c r="C90" s="45" t="s">
        <v>43</v>
      </c>
      <c r="D90" s="46" t="s">
        <v>44</v>
      </c>
      <c r="E90" s="46" t="s">
        <v>45</v>
      </c>
      <c r="F90" s="46" t="s">
        <v>52</v>
      </c>
      <c r="G90" s="46" t="s">
        <v>53</v>
      </c>
      <c r="H90" s="46" t="s">
        <v>54</v>
      </c>
      <c r="I90" s="46" t="s">
        <v>55</v>
      </c>
      <c r="J90" s="46" t="s">
        <v>56</v>
      </c>
      <c r="K90" s="46" t="s">
        <v>57</v>
      </c>
      <c r="L90" s="46" t="s">
        <v>61</v>
      </c>
      <c r="M90" s="46" t="s">
        <v>62</v>
      </c>
      <c r="N90" s="47" t="s">
        <v>63</v>
      </c>
    </row>
    <row r="91" spans="1:14" ht="21" thickBot="1" x14ac:dyDescent="0.35">
      <c r="A91" s="25"/>
      <c r="B91" s="10" t="s">
        <v>36</v>
      </c>
      <c r="C91" s="50">
        <v>300</v>
      </c>
      <c r="D91" s="52">
        <v>500</v>
      </c>
      <c r="E91" s="52">
        <v>400</v>
      </c>
      <c r="F91" s="52">
        <v>800</v>
      </c>
      <c r="G91" s="52">
        <v>500</v>
      </c>
      <c r="H91" s="52">
        <v>1000</v>
      </c>
      <c r="I91" s="52">
        <v>400</v>
      </c>
      <c r="J91" s="52">
        <v>600</v>
      </c>
      <c r="K91" s="52">
        <v>800</v>
      </c>
      <c r="L91" s="52">
        <v>600</v>
      </c>
      <c r="M91" s="52">
        <v>1100</v>
      </c>
      <c r="N91" s="66">
        <v>1000</v>
      </c>
    </row>
    <row r="92" spans="1:14" ht="21" thickBot="1" x14ac:dyDescent="0.35">
      <c r="A92" s="25"/>
      <c r="B92" s="39" t="s">
        <v>9</v>
      </c>
      <c r="C92" s="152">
        <f>C91+D91+E91+F91+G91+H91+I91+J91+K91+L91+M91+N91</f>
        <v>8000</v>
      </c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4"/>
    </row>
    <row r="93" spans="1:14" ht="20.25" x14ac:dyDescent="0.3">
      <c r="A93" s="25"/>
    </row>
    <row r="94" spans="1:14" ht="17.25" customHeight="1" thickBot="1" x14ac:dyDescent="0.35">
      <c r="A94" s="25"/>
      <c r="B94" s="148" t="s">
        <v>49</v>
      </c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</row>
    <row r="95" spans="1:14" ht="21" thickBot="1" x14ac:dyDescent="0.35">
      <c r="A95" s="25"/>
      <c r="B95" s="93" t="s">
        <v>69</v>
      </c>
      <c r="C95" s="95" t="s">
        <v>4</v>
      </c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7"/>
    </row>
    <row r="96" spans="1:14" ht="21" thickBot="1" x14ac:dyDescent="0.35">
      <c r="A96" s="25"/>
      <c r="B96" s="94"/>
      <c r="C96" s="45" t="s">
        <v>43</v>
      </c>
      <c r="D96" s="46" t="s">
        <v>44</v>
      </c>
      <c r="E96" s="46" t="s">
        <v>45</v>
      </c>
      <c r="F96" s="46" t="s">
        <v>52</v>
      </c>
      <c r="G96" s="46" t="s">
        <v>53</v>
      </c>
      <c r="H96" s="46" t="s">
        <v>54</v>
      </c>
      <c r="I96" s="46" t="s">
        <v>55</v>
      </c>
      <c r="J96" s="46" t="s">
        <v>56</v>
      </c>
      <c r="K96" s="46" t="s">
        <v>57</v>
      </c>
      <c r="L96" s="46" t="s">
        <v>61</v>
      </c>
      <c r="M96" s="46" t="s">
        <v>62</v>
      </c>
      <c r="N96" s="47" t="s">
        <v>63</v>
      </c>
    </row>
    <row r="97" spans="1:15" ht="21" thickBot="1" x14ac:dyDescent="0.35">
      <c r="A97" s="25"/>
      <c r="B97" s="10" t="s">
        <v>50</v>
      </c>
      <c r="C97" s="50">
        <v>0</v>
      </c>
      <c r="D97" s="51">
        <f>163.86+353.74</f>
        <v>517.6</v>
      </c>
      <c r="E97" s="51">
        <f>0.97+118.46</f>
        <v>119.42999999999999</v>
      </c>
      <c r="F97" s="51">
        <f>258.19</f>
        <v>258.19</v>
      </c>
      <c r="G97" s="51">
        <v>0</v>
      </c>
      <c r="H97" s="51">
        <f>50.19</f>
        <v>50.19</v>
      </c>
      <c r="I97" s="51">
        <f>3.23</f>
        <v>3.23</v>
      </c>
      <c r="J97" s="51">
        <v>0</v>
      </c>
      <c r="K97" s="51">
        <v>0</v>
      </c>
      <c r="L97" s="51">
        <v>0</v>
      </c>
      <c r="M97" s="51">
        <v>0</v>
      </c>
      <c r="N97" s="53">
        <v>0</v>
      </c>
    </row>
    <row r="98" spans="1:15" ht="21" thickBot="1" x14ac:dyDescent="0.35">
      <c r="A98" s="42"/>
      <c r="B98" s="43" t="s">
        <v>9</v>
      </c>
      <c r="C98" s="143">
        <f>C97+D97+E97+F97+G97+H97+I97+J97+K97+L97+M97+N97</f>
        <v>948.6400000000001</v>
      </c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5"/>
    </row>
    <row r="99" spans="1:15" ht="20.25" x14ac:dyDescent="0.3">
      <c r="A99" s="25"/>
    </row>
    <row r="100" spans="1:15" ht="21" thickBot="1" x14ac:dyDescent="0.35">
      <c r="A100" s="25"/>
      <c r="B100" s="160" t="s">
        <v>67</v>
      </c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</row>
    <row r="101" spans="1:15" ht="21" thickBot="1" x14ac:dyDescent="0.35">
      <c r="A101" s="25"/>
      <c r="B101" s="93" t="s">
        <v>68</v>
      </c>
      <c r="C101" s="95" t="s">
        <v>4</v>
      </c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7"/>
    </row>
    <row r="102" spans="1:15" ht="21" thickBot="1" x14ac:dyDescent="0.35">
      <c r="A102" s="25"/>
      <c r="B102" s="94"/>
      <c r="C102" s="45" t="s">
        <v>43</v>
      </c>
      <c r="D102" s="46" t="s">
        <v>44</v>
      </c>
      <c r="E102" s="46" t="s">
        <v>45</v>
      </c>
      <c r="F102" s="46" t="s">
        <v>52</v>
      </c>
      <c r="G102" s="46" t="s">
        <v>53</v>
      </c>
      <c r="H102" s="46" t="s">
        <v>54</v>
      </c>
      <c r="I102" s="46" t="s">
        <v>55</v>
      </c>
      <c r="J102" s="46" t="s">
        <v>56</v>
      </c>
      <c r="K102" s="46" t="s">
        <v>57</v>
      </c>
      <c r="L102" s="46" t="s">
        <v>61</v>
      </c>
      <c r="M102" s="46" t="s">
        <v>62</v>
      </c>
      <c r="N102" s="47" t="s">
        <v>63</v>
      </c>
    </row>
    <row r="103" spans="1:15" ht="21" thickBot="1" x14ac:dyDescent="0.35">
      <c r="A103" s="25"/>
      <c r="B103" s="10" t="s">
        <v>70</v>
      </c>
      <c r="C103" s="50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1">
        <v>2750</v>
      </c>
      <c r="M103" s="51">
        <v>0</v>
      </c>
      <c r="N103" s="53">
        <v>0</v>
      </c>
    </row>
    <row r="104" spans="1:15" ht="21" thickBot="1" x14ac:dyDescent="0.35">
      <c r="A104" s="25"/>
      <c r="B104" s="68" t="s">
        <v>9</v>
      </c>
      <c r="C104" s="161">
        <f>C103+D103+E103+F103+G103+H103+I103+J103+K103+L103+M103+N103</f>
        <v>2750</v>
      </c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3"/>
    </row>
    <row r="105" spans="1:15" ht="19.5" customHeight="1" x14ac:dyDescent="0.3">
      <c r="A105" s="25"/>
      <c r="B105" s="25"/>
      <c r="C105" s="25"/>
      <c r="D105" s="25"/>
    </row>
    <row r="106" spans="1:15" ht="19.5" customHeight="1" thickBot="1" x14ac:dyDescent="0.35">
      <c r="A106" s="25"/>
      <c r="B106" s="155" t="s">
        <v>73</v>
      </c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</row>
    <row r="107" spans="1:15" ht="19.5" customHeight="1" thickBot="1" x14ac:dyDescent="0.35">
      <c r="A107" s="25"/>
      <c r="B107" s="93" t="s">
        <v>74</v>
      </c>
      <c r="C107" s="95" t="s">
        <v>4</v>
      </c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7"/>
    </row>
    <row r="108" spans="1:15" ht="19.5" customHeight="1" thickBot="1" x14ac:dyDescent="0.35">
      <c r="A108" s="25"/>
      <c r="B108" s="156"/>
      <c r="C108" s="45" t="s">
        <v>43</v>
      </c>
      <c r="D108" s="46" t="s">
        <v>44</v>
      </c>
      <c r="E108" s="46" t="s">
        <v>45</v>
      </c>
      <c r="F108" s="46" t="s">
        <v>52</v>
      </c>
      <c r="G108" s="46" t="s">
        <v>53</v>
      </c>
      <c r="H108" s="46" t="s">
        <v>54</v>
      </c>
      <c r="I108" s="46" t="s">
        <v>55</v>
      </c>
      <c r="J108" s="46" t="s">
        <v>56</v>
      </c>
      <c r="K108" s="46" t="s">
        <v>57</v>
      </c>
      <c r="L108" s="46" t="s">
        <v>61</v>
      </c>
      <c r="M108" s="46" t="s">
        <v>62</v>
      </c>
      <c r="N108" s="47" t="s">
        <v>63</v>
      </c>
    </row>
    <row r="109" spans="1:15" ht="19.5" customHeight="1" x14ac:dyDescent="0.3">
      <c r="A109" s="25"/>
      <c r="B109" s="20" t="s">
        <v>75</v>
      </c>
      <c r="C109" s="70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420.85</v>
      </c>
      <c r="N109" s="5">
        <f>355.14+481.3+125</f>
        <v>961.44</v>
      </c>
      <c r="O109" s="44"/>
    </row>
    <row r="110" spans="1:15" ht="19.5" customHeight="1" x14ac:dyDescent="0.3">
      <c r="A110" s="25"/>
      <c r="B110" s="21" t="s">
        <v>77</v>
      </c>
      <c r="C110" s="71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3219.5</v>
      </c>
      <c r="N110" s="6">
        <f>2716.84+3681.95+956.25</f>
        <v>7355.04</v>
      </c>
      <c r="O110" s="44"/>
    </row>
    <row r="111" spans="1:15" ht="19.5" customHeight="1" thickBot="1" x14ac:dyDescent="0.35">
      <c r="A111" s="25"/>
      <c r="B111" s="32" t="s">
        <v>76</v>
      </c>
      <c r="C111" s="72">
        <v>0</v>
      </c>
      <c r="D111" s="49">
        <v>0</v>
      </c>
      <c r="E111" s="49">
        <v>0</v>
      </c>
      <c r="F111" s="49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568.15</v>
      </c>
      <c r="N111" s="48">
        <f>479.44+649.75+168.75</f>
        <v>1297.94</v>
      </c>
      <c r="O111" s="44"/>
    </row>
    <row r="112" spans="1:15" ht="19.5" customHeight="1" thickBot="1" x14ac:dyDescent="0.35">
      <c r="A112" s="25"/>
      <c r="B112" s="69" t="s">
        <v>9</v>
      </c>
      <c r="C112" s="157">
        <f>M109+M110+M111+N109+N110+N111</f>
        <v>13822.92</v>
      </c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9"/>
    </row>
    <row r="113" spans="1:14" ht="19.5" customHeight="1" x14ac:dyDescent="0.3">
      <c r="A113" s="25"/>
      <c r="B113" s="25"/>
      <c r="C113" s="25"/>
      <c r="D113" s="25"/>
    </row>
    <row r="114" spans="1:14" ht="19.5" customHeight="1" thickBot="1" x14ac:dyDescent="0.35">
      <c r="A114" s="25"/>
      <c r="B114" s="92" t="s">
        <v>80</v>
      </c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</row>
    <row r="115" spans="1:14" ht="19.5" customHeight="1" thickBot="1" x14ac:dyDescent="0.35">
      <c r="A115" s="25"/>
      <c r="B115" s="93" t="s">
        <v>78</v>
      </c>
      <c r="C115" s="95" t="s">
        <v>4</v>
      </c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7"/>
    </row>
    <row r="116" spans="1:14" ht="19.5" customHeight="1" thickBot="1" x14ac:dyDescent="0.35">
      <c r="A116" s="25"/>
      <c r="B116" s="94"/>
      <c r="C116" s="45" t="s">
        <v>43</v>
      </c>
      <c r="D116" s="46" t="s">
        <v>44</v>
      </c>
      <c r="E116" s="46" t="s">
        <v>45</v>
      </c>
      <c r="F116" s="46" t="s">
        <v>52</v>
      </c>
      <c r="G116" s="46" t="s">
        <v>53</v>
      </c>
      <c r="H116" s="46" t="s">
        <v>54</v>
      </c>
      <c r="I116" s="46" t="s">
        <v>55</v>
      </c>
      <c r="J116" s="46" t="s">
        <v>56</v>
      </c>
      <c r="K116" s="46" t="s">
        <v>57</v>
      </c>
      <c r="L116" s="46" t="s">
        <v>61</v>
      </c>
      <c r="M116" s="46" t="s">
        <v>62</v>
      </c>
      <c r="N116" s="47" t="s">
        <v>63</v>
      </c>
    </row>
    <row r="117" spans="1:14" ht="19.5" customHeight="1" thickBot="1" x14ac:dyDescent="0.35">
      <c r="A117" s="25"/>
      <c r="B117" s="10" t="s">
        <v>79</v>
      </c>
      <c r="C117" s="50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1">
        <v>0</v>
      </c>
      <c r="M117" s="51">
        <v>1500</v>
      </c>
      <c r="N117" s="53">
        <v>0</v>
      </c>
    </row>
    <row r="118" spans="1:14" ht="19.5" customHeight="1" thickBot="1" x14ac:dyDescent="0.35">
      <c r="A118" s="74"/>
      <c r="B118" s="75" t="s">
        <v>9</v>
      </c>
      <c r="C118" s="98">
        <f>C117+D117+E117+F117+G117+H117+I117+J117+K117+L117+M117+N117</f>
        <v>1500</v>
      </c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100"/>
    </row>
    <row r="119" spans="1:14" ht="19.5" customHeight="1" x14ac:dyDescent="0.3">
      <c r="A119" s="25"/>
      <c r="B119" s="25"/>
      <c r="C119" s="25"/>
      <c r="D119" s="25"/>
    </row>
    <row r="120" spans="1:14" ht="19.5" customHeight="1" x14ac:dyDescent="0.3">
      <c r="A120" s="25"/>
      <c r="B120" s="25"/>
      <c r="C120" s="25"/>
      <c r="D120" s="25"/>
    </row>
    <row r="121" spans="1:14" ht="19.5" customHeight="1" x14ac:dyDescent="0.3">
      <c r="A121" s="25"/>
      <c r="B121" s="25"/>
      <c r="C121" s="25"/>
      <c r="D121" s="25"/>
    </row>
    <row r="122" spans="1:14" ht="20.25" x14ac:dyDescent="0.3">
      <c r="A122" s="25"/>
      <c r="B122" s="25"/>
      <c r="C122" s="41" t="s">
        <v>46</v>
      </c>
      <c r="D122" s="41"/>
      <c r="E122" s="41" t="s">
        <v>41</v>
      </c>
    </row>
    <row r="123" spans="1:14" ht="20.25" x14ac:dyDescent="0.3">
      <c r="A123" s="25"/>
      <c r="B123" s="25"/>
      <c r="C123" s="41"/>
      <c r="D123" s="41"/>
      <c r="E123" s="41"/>
    </row>
    <row r="124" spans="1:14" ht="20.25" x14ac:dyDescent="0.3">
      <c r="A124" s="25"/>
      <c r="B124" s="25"/>
      <c r="C124" s="41" t="s">
        <v>39</v>
      </c>
      <c r="D124" s="41"/>
      <c r="E124" s="41"/>
    </row>
    <row r="125" spans="1:14" ht="20.25" x14ac:dyDescent="0.3">
      <c r="A125" s="25"/>
      <c r="B125" s="25"/>
      <c r="C125" s="41" t="s">
        <v>40</v>
      </c>
      <c r="D125" s="41"/>
      <c r="E125" s="41"/>
    </row>
  </sheetData>
  <mergeCells count="60">
    <mergeCell ref="B106:N106"/>
    <mergeCell ref="B107:B108"/>
    <mergeCell ref="C107:N107"/>
    <mergeCell ref="C112:N112"/>
    <mergeCell ref="B100:N100"/>
    <mergeCell ref="B101:B102"/>
    <mergeCell ref="C101:N101"/>
    <mergeCell ref="C104:N104"/>
    <mergeCell ref="B95:B96"/>
    <mergeCell ref="C95:N95"/>
    <mergeCell ref="C98:N98"/>
    <mergeCell ref="B77:B78"/>
    <mergeCell ref="B89:B90"/>
    <mergeCell ref="B83:B84"/>
    <mergeCell ref="B82:N82"/>
    <mergeCell ref="B88:N88"/>
    <mergeCell ref="B94:N94"/>
    <mergeCell ref="C86:N86"/>
    <mergeCell ref="C83:N83"/>
    <mergeCell ref="C89:N89"/>
    <mergeCell ref="C92:N92"/>
    <mergeCell ref="B64:N64"/>
    <mergeCell ref="C65:N65"/>
    <mergeCell ref="C68:N68"/>
    <mergeCell ref="C71:N71"/>
    <mergeCell ref="B65:B66"/>
    <mergeCell ref="C74:N74"/>
    <mergeCell ref="C77:N77"/>
    <mergeCell ref="C80:N80"/>
    <mergeCell ref="B70:N70"/>
    <mergeCell ref="B76:N76"/>
    <mergeCell ref="B71:B72"/>
    <mergeCell ref="B40:N40"/>
    <mergeCell ref="B58:N58"/>
    <mergeCell ref="C10:N10"/>
    <mergeCell ref="C35:N35"/>
    <mergeCell ref="C38:N38"/>
    <mergeCell ref="B1:E1"/>
    <mergeCell ref="B3:E3"/>
    <mergeCell ref="B5:E5"/>
    <mergeCell ref="B7:K7"/>
    <mergeCell ref="B35:B36"/>
    <mergeCell ref="B9:N9"/>
    <mergeCell ref="B34:N34"/>
    <mergeCell ref="B114:N114"/>
    <mergeCell ref="B115:B116"/>
    <mergeCell ref="C115:N115"/>
    <mergeCell ref="C118:N118"/>
    <mergeCell ref="C41:N41"/>
    <mergeCell ref="C56:N56"/>
    <mergeCell ref="C50:N50"/>
    <mergeCell ref="C51:N51"/>
    <mergeCell ref="C52:N52"/>
    <mergeCell ref="C53:N53"/>
    <mergeCell ref="C54:N54"/>
    <mergeCell ref="C55:N55"/>
    <mergeCell ref="C59:N59"/>
    <mergeCell ref="C62:N62"/>
    <mergeCell ref="B41:B42"/>
    <mergeCell ref="B59:B6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Četvrto tromjesečje 2021.godine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Racunovodstvo</cp:lastModifiedBy>
  <cp:lastPrinted>2022-01-18T07:32:20Z</cp:lastPrinted>
  <dcterms:created xsi:type="dcterms:W3CDTF">2017-04-09T18:12:24Z</dcterms:created>
  <dcterms:modified xsi:type="dcterms:W3CDTF">2022-01-18T07:32:21Z</dcterms:modified>
</cp:coreProperties>
</file>