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Glazbena škola Josipa Runjanina - RAD (Martina)\Poslovanje Glazbena škola - 2022. godina\Financijska izvješća za 2022. godinu\Šestomjesečna (I.-VI.2022.)\"/>
    </mc:Choice>
  </mc:AlternateContent>
  <xr:revisionPtr revIDLastSave="0" documentId="13_ncr:1_{3CCCD8C2-C1A0-4D03-A87E-C84E232A3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ugo tromjesečje 2022.godi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3" i="1" l="1"/>
  <c r="C124" i="1" s="1"/>
  <c r="G110" i="1"/>
  <c r="G111" i="1"/>
  <c r="G109" i="1"/>
  <c r="H15" i="1"/>
  <c r="C29" i="1" s="1"/>
  <c r="C136" i="1"/>
  <c r="G129" i="1"/>
  <c r="C130" i="1" s="1"/>
  <c r="G73" i="1"/>
  <c r="C118" i="1"/>
  <c r="C104" i="1"/>
  <c r="C92" i="1"/>
  <c r="C86" i="1"/>
  <c r="C80" i="1"/>
  <c r="C62" i="1"/>
  <c r="C55" i="1"/>
  <c r="C54" i="1"/>
  <c r="C53" i="1"/>
  <c r="C52" i="1"/>
  <c r="C38" i="1"/>
  <c r="C31" i="1"/>
  <c r="C30" i="1"/>
  <c r="C28" i="1"/>
  <c r="C27" i="1"/>
  <c r="C26" i="1"/>
  <c r="E111" i="1"/>
  <c r="E110" i="1"/>
  <c r="E109" i="1"/>
  <c r="E44" i="1"/>
  <c r="C51" i="1" s="1"/>
  <c r="E43" i="1"/>
  <c r="C50" i="1" s="1"/>
  <c r="C112" i="1" l="1"/>
  <c r="C97" i="1"/>
  <c r="C98" i="1" s="1"/>
  <c r="C73" i="1"/>
  <c r="C74" i="1" s="1"/>
  <c r="C68" i="1"/>
  <c r="C32" i="1" l="1"/>
  <c r="C56" i="1"/>
</calcChain>
</file>

<file path=xl/sharedStrings.xml><?xml version="1.0" encoding="utf-8"?>
<sst xmlns="http://schemas.openxmlformats.org/spreadsheetml/2006/main" count="216" uniqueCount="82">
  <si>
    <t>GLAZBENA ŠKOLA JOSIPA RUNJANINA</t>
  </si>
  <si>
    <t>ISTARSKA 3, VINKOVCI</t>
  </si>
  <si>
    <t>OIB: 68922654649</t>
  </si>
  <si>
    <t>Plaća</t>
  </si>
  <si>
    <t>Mjesec</t>
  </si>
  <si>
    <t>Redovni zaposlenici</t>
  </si>
  <si>
    <t>Vanjski suradnici</t>
  </si>
  <si>
    <t>Doprinos invalida</t>
  </si>
  <si>
    <t>Regres</t>
  </si>
  <si>
    <t>UKUPNO</t>
  </si>
  <si>
    <t>DRŽAVNI PRORAČUN (63612)</t>
  </si>
  <si>
    <t>VSŽ NENADLEŽNI PRORAČUN (636131)</t>
  </si>
  <si>
    <t>Prijevoz</t>
  </si>
  <si>
    <t>671112-Grad</t>
  </si>
  <si>
    <t>671111-decentralizirani</t>
  </si>
  <si>
    <t>67121-nefinancijska imovina</t>
  </si>
  <si>
    <t xml:space="preserve">PRIHODI IZ NADLEŽNOG PRORAČUNA (GRAD VINKOVCI) </t>
  </si>
  <si>
    <t>TEKUĆE DONACIJE OD NEPROFITNIH ORGANIZACIJA (66312)</t>
  </si>
  <si>
    <t>Nagrade</t>
  </si>
  <si>
    <t>Potpore-novorođeno dijete</t>
  </si>
  <si>
    <t>OSTALI PRIHODI (68311)</t>
  </si>
  <si>
    <t>Režije, kupnja glazbenih instrumenata</t>
  </si>
  <si>
    <t>Donacije</t>
  </si>
  <si>
    <t>Dar za Svetog Nikolu</t>
  </si>
  <si>
    <t>Božićnica</t>
  </si>
  <si>
    <t>Jubilarna nagrada i nagrada za smrtni slučaj</t>
  </si>
  <si>
    <t>PRIHODI OD POZITIVNIH TEČAJNIH RAZLIKA (64151)</t>
  </si>
  <si>
    <t>Prihod od pozitivnih tečajnih razlika</t>
  </si>
  <si>
    <t>Tečajne razlike</t>
  </si>
  <si>
    <t>SUFINANCIRANJE CIJENE USLUGE I PARTICIPACIJE (65264)</t>
  </si>
  <si>
    <t>Cijena usluge i participacije</t>
  </si>
  <si>
    <t>Školarina učenika</t>
  </si>
  <si>
    <t>PRIHODI OD PRUŽENIH USLUGA (66151)</t>
  </si>
  <si>
    <t>Prihod od najma instrumenata i automata</t>
  </si>
  <si>
    <t xml:space="preserve">Donacija </t>
  </si>
  <si>
    <t>Naknada za bolovanje preko 90 dana</t>
  </si>
  <si>
    <t xml:space="preserve">Prihod od najma instrumenata </t>
  </si>
  <si>
    <t>Regres+otpremnina+jubilarna+novorođeno dijete+dar djeci+mentorstvo+smrtni slučaj</t>
  </si>
  <si>
    <t>671115-prijevoz</t>
  </si>
  <si>
    <t>_______________________</t>
  </si>
  <si>
    <t xml:space="preserve">       (Dinka Peti, mag.mus.) </t>
  </si>
  <si>
    <t xml:space="preserve">M.P. </t>
  </si>
  <si>
    <t>Otpremnina</t>
  </si>
  <si>
    <t xml:space="preserve">Ravnateljica: </t>
  </si>
  <si>
    <t>ZATEZNE KAMATE IZ OBVEZNIH ODNOSA (64143)</t>
  </si>
  <si>
    <t>Zatezne kamate od ovrha</t>
  </si>
  <si>
    <t>671111-ugovor o djelu</t>
  </si>
  <si>
    <t>671113-Grad projekt VIVU</t>
  </si>
  <si>
    <t>Sudske presude</t>
  </si>
  <si>
    <t>KAPITALNE POMOĆI IZ DRŽAVNOG PRORAČUNA PRORAČUNSKIM KORISNICIMA PRORAČUNA JLP(R)S (63622)</t>
  </si>
  <si>
    <t>Knjižnica</t>
  </si>
  <si>
    <t>Ovršni postupci</t>
  </si>
  <si>
    <t>Note</t>
  </si>
  <si>
    <t>Nagrade za mentorstvo + najbolji nastavnik</t>
  </si>
  <si>
    <t>ASISTENTI U NASTAVI</t>
  </si>
  <si>
    <t>Konta za asistente</t>
  </si>
  <si>
    <t>671116-gradska sredstva (50)</t>
  </si>
  <si>
    <t>639312-državna sredstva (51)</t>
  </si>
  <si>
    <t>639311-europska sredstva (52)</t>
  </si>
  <si>
    <t>Prihod od prodaja</t>
  </si>
  <si>
    <t>Prodaja glazbenog instrumenta</t>
  </si>
  <si>
    <t>PRIHOD OD PRODAJE GLAZBENIH INSTRUMENATA I OPREME (72262)</t>
  </si>
  <si>
    <t xml:space="preserve">siječanj 2022. </t>
  </si>
  <si>
    <t>veljača 2022.</t>
  </si>
  <si>
    <t xml:space="preserve">ožujak 2022. </t>
  </si>
  <si>
    <t>Testiranje na Covid 19</t>
  </si>
  <si>
    <t>OVRŠNI POSTUPCI I ENC UREĐAJ</t>
  </si>
  <si>
    <t>Javni bilježnik, klauzula, predujam fine, popust ENC uređaj</t>
  </si>
  <si>
    <t>VINKOVCI, 01.01.2022. - 30.06.2022.</t>
  </si>
  <si>
    <t xml:space="preserve">travanj 2022. </t>
  </si>
  <si>
    <t>svibanj 2022.</t>
  </si>
  <si>
    <t xml:space="preserve">lipanj 2022. </t>
  </si>
  <si>
    <t>PRIHODI PRORAČUNA - DRUGI KVARTAL</t>
  </si>
  <si>
    <t>Plaća 12/2021-05/2022</t>
  </si>
  <si>
    <t>Vanjski suradnici 12/2021-05/2022</t>
  </si>
  <si>
    <t>Doprinos invalida 12/2021-05/2022</t>
  </si>
  <si>
    <t>TEKUĆE DONACIJE OD TRGOVAČKIH DRUŠTAVA (66313)</t>
  </si>
  <si>
    <t>Trgovačka društva</t>
  </si>
  <si>
    <t>Fizičke osobe</t>
  </si>
  <si>
    <t>TEKUĆE DONACIJE OD FIZIČKIH OSOBA (66311)</t>
  </si>
  <si>
    <t>Ostali subjekti</t>
  </si>
  <si>
    <t>TEKUĆE DONACIJE OSTALIH SUBJETAKA IZVAN OPĆEG PRORAČUNA (66314)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</si>
</sst>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\ _k_n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4EBAA"/>
        <bgColor indexed="64"/>
      </patternFill>
    </fill>
    <fill>
      <patternFill patternType="solid">
        <fgColor rgb="FFF1A27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BF9A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165" fontId="2" fillId="0" borderId="1" xfId="0" applyNumberFormat="1" applyFont="1" applyBorder="1" applyAlignment="1">
      <alignment vertical="top"/>
    </xf>
    <xf numFmtId="0" fontId="2" fillId="0" borderId="0" xfId="0" applyFont="1" applyBorder="1"/>
    <xf numFmtId="165" fontId="2" fillId="0" borderId="0" xfId="0" applyNumberFormat="1" applyFont="1" applyBorder="1" applyAlignment="1">
      <alignment vertical="top"/>
    </xf>
    <xf numFmtId="165" fontId="2" fillId="0" borderId="4" xfId="0" applyNumberFormat="1" applyFont="1" applyBorder="1"/>
    <xf numFmtId="165" fontId="2" fillId="0" borderId="6" xfId="0" applyNumberFormat="1" applyFont="1" applyBorder="1"/>
    <xf numFmtId="165" fontId="2" fillId="0" borderId="1" xfId="0" applyNumberFormat="1" applyFont="1" applyBorder="1"/>
    <xf numFmtId="0" fontId="1" fillId="0" borderId="0" xfId="0" applyFont="1" applyBorder="1"/>
    <xf numFmtId="165" fontId="1" fillId="0" borderId="0" xfId="0" applyNumberFormat="1" applyFont="1" applyBorder="1" applyAlignment="1">
      <alignment horizontal="center"/>
    </xf>
    <xf numFmtId="0" fontId="2" fillId="0" borderId="11" xfId="0" applyFont="1" applyBorder="1"/>
    <xf numFmtId="165" fontId="2" fillId="0" borderId="3" xfId="0" applyNumberFormat="1" applyFont="1" applyBorder="1"/>
    <xf numFmtId="0" fontId="2" fillId="0" borderId="20" xfId="0" applyFont="1" applyBorder="1" applyAlignment="1">
      <alignment horizontal="left"/>
    </xf>
    <xf numFmtId="0" fontId="1" fillId="5" borderId="15" xfId="0" applyFont="1" applyFill="1" applyBorder="1"/>
    <xf numFmtId="0" fontId="1" fillId="7" borderId="15" xfId="0" applyFont="1" applyFill="1" applyBorder="1"/>
    <xf numFmtId="0" fontId="1" fillId="8" borderId="15" xfId="0" applyFont="1" applyFill="1" applyBorder="1"/>
    <xf numFmtId="0" fontId="1" fillId="9" borderId="15" xfId="0" applyFont="1" applyFill="1" applyBorder="1"/>
    <xf numFmtId="0" fontId="1" fillId="0" borderId="0" xfId="0" applyFont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0" borderId="19" xfId="0" applyFont="1" applyBorder="1"/>
    <xf numFmtId="0" fontId="2" fillId="0" borderId="25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5" xfId="0" applyFont="1" applyBorder="1"/>
    <xf numFmtId="165" fontId="2" fillId="0" borderId="5" xfId="0" applyNumberFormat="1" applyFont="1" applyBorder="1"/>
    <xf numFmtId="0" fontId="3" fillId="0" borderId="0" xfId="0" applyFont="1"/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165" fontId="2" fillId="3" borderId="1" xfId="0" applyNumberFormat="1" applyFont="1" applyFill="1" applyBorder="1" applyAlignment="1">
      <alignment vertical="top"/>
    </xf>
    <xf numFmtId="165" fontId="2" fillId="3" borderId="8" xfId="0" applyNumberFormat="1" applyFont="1" applyFill="1" applyBorder="1" applyAlignment="1">
      <alignment vertical="top"/>
    </xf>
    <xf numFmtId="0" fontId="2" fillId="0" borderId="20" xfId="0" applyFont="1" applyBorder="1"/>
    <xf numFmtId="0" fontId="2" fillId="0" borderId="23" xfId="0" applyFont="1" applyBorder="1"/>
    <xf numFmtId="0" fontId="2" fillId="0" borderId="1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10" borderId="15" xfId="0" applyFont="1" applyFill="1" applyBorder="1"/>
    <xf numFmtId="0" fontId="1" fillId="11" borderId="15" xfId="0" applyFont="1" applyFill="1" applyBorder="1"/>
    <xf numFmtId="0" fontId="1" fillId="12" borderId="15" xfId="0" applyFont="1" applyFill="1" applyBorder="1"/>
    <xf numFmtId="165" fontId="2" fillId="0" borderId="3" xfId="0" applyNumberFormat="1" applyFont="1" applyBorder="1" applyAlignment="1">
      <alignment vertical="top"/>
    </xf>
    <xf numFmtId="0" fontId="7" fillId="0" borderId="0" xfId="0" applyFont="1"/>
    <xf numFmtId="0" fontId="3" fillId="13" borderId="0" xfId="0" applyFont="1" applyFill="1"/>
    <xf numFmtId="0" fontId="1" fillId="13" borderId="15" xfId="0" applyFont="1" applyFill="1" applyBorder="1"/>
    <xf numFmtId="165" fontId="2" fillId="0" borderId="0" xfId="0" applyNumberFormat="1" applyFont="1"/>
    <xf numFmtId="165" fontId="2" fillId="0" borderId="9" xfId="0" applyNumberFormat="1" applyFont="1" applyBorder="1"/>
    <xf numFmtId="165" fontId="2" fillId="0" borderId="8" xfId="0" applyNumberFormat="1" applyFont="1" applyBorder="1"/>
    <xf numFmtId="165" fontId="2" fillId="0" borderId="13" xfId="0" applyNumberFormat="1" applyFont="1" applyBorder="1" applyAlignment="1">
      <alignment horizontal="center"/>
    </xf>
    <xf numFmtId="165" fontId="2" fillId="0" borderId="18" xfId="0" applyNumberFormat="1" applyFont="1" applyBorder="1"/>
    <xf numFmtId="165" fontId="2" fillId="0" borderId="18" xfId="0" applyNumberFormat="1" applyFont="1" applyBorder="1" applyAlignment="1">
      <alignment horizontal="center"/>
    </xf>
    <xf numFmtId="165" fontId="2" fillId="0" borderId="14" xfId="0" applyNumberFormat="1" applyFont="1" applyBorder="1"/>
    <xf numFmtId="0" fontId="1" fillId="2" borderId="26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4" borderId="27" xfId="0" applyFont="1" applyFill="1" applyBorder="1"/>
    <xf numFmtId="165" fontId="1" fillId="4" borderId="28" xfId="0" applyNumberFormat="1" applyFont="1" applyFill="1" applyBorder="1"/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3" borderId="25" xfId="0" applyFont="1" applyFill="1" applyBorder="1"/>
    <xf numFmtId="0" fontId="2" fillId="3" borderId="23" xfId="0" applyFont="1" applyFill="1" applyBorder="1"/>
    <xf numFmtId="0" fontId="1" fillId="14" borderId="15" xfId="0" applyFont="1" applyFill="1" applyBorder="1"/>
    <xf numFmtId="0" fontId="1" fillId="15" borderId="12" xfId="0" applyFont="1" applyFill="1" applyBorder="1"/>
    <xf numFmtId="165" fontId="2" fillId="0" borderId="5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3" fontId="2" fillId="0" borderId="0" xfId="0" applyNumberFormat="1" applyFont="1"/>
    <xf numFmtId="0" fontId="3" fillId="16" borderId="0" xfId="0" applyFont="1" applyFill="1"/>
    <xf numFmtId="0" fontId="1" fillId="16" borderId="15" xfId="0" applyFont="1" applyFill="1" applyBorder="1"/>
    <xf numFmtId="0" fontId="2" fillId="3" borderId="0" xfId="0" applyFont="1" applyFill="1" applyBorder="1"/>
    <xf numFmtId="164" fontId="1" fillId="2" borderId="30" xfId="0" applyNumberFormat="1" applyFont="1" applyFill="1" applyBorder="1" applyAlignment="1">
      <alignment horizontal="center" vertical="center"/>
    </xf>
    <xf numFmtId="164" fontId="1" fillId="2" borderId="31" xfId="0" applyNumberFormat="1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vertical="top"/>
    </xf>
    <xf numFmtId="165" fontId="2" fillId="3" borderId="5" xfId="0" applyNumberFormat="1" applyFont="1" applyFill="1" applyBorder="1" applyAlignment="1">
      <alignment vertical="top"/>
    </xf>
    <xf numFmtId="165" fontId="2" fillId="3" borderId="7" xfId="0" applyNumberFormat="1" applyFont="1" applyFill="1" applyBorder="1" applyAlignment="1">
      <alignment vertical="top"/>
    </xf>
    <xf numFmtId="165" fontId="2" fillId="0" borderId="34" xfId="0" applyNumberFormat="1" applyFont="1" applyBorder="1"/>
    <xf numFmtId="165" fontId="2" fillId="0" borderId="35" xfId="0" applyNumberFormat="1" applyFont="1" applyBorder="1"/>
    <xf numFmtId="165" fontId="2" fillId="0" borderId="27" xfId="0" applyNumberFormat="1" applyFont="1" applyBorder="1" applyAlignment="1">
      <alignment horizontal="center"/>
    </xf>
    <xf numFmtId="165" fontId="2" fillId="0" borderId="36" xfId="0" applyNumberFormat="1" applyFont="1" applyBorder="1"/>
    <xf numFmtId="165" fontId="2" fillId="0" borderId="28" xfId="0" applyNumberFormat="1" applyFont="1" applyBorder="1"/>
    <xf numFmtId="165" fontId="2" fillId="0" borderId="33" xfId="0" applyNumberFormat="1" applyFont="1" applyBorder="1"/>
    <xf numFmtId="165" fontId="2" fillId="0" borderId="37" xfId="0" applyNumberFormat="1" applyFont="1" applyBorder="1"/>
    <xf numFmtId="165" fontId="2" fillId="0" borderId="38" xfId="0" applyNumberFormat="1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33" xfId="0" applyNumberFormat="1" applyFont="1" applyBorder="1" applyAlignment="1">
      <alignment horizontal="center"/>
    </xf>
    <xf numFmtId="0" fontId="1" fillId="17" borderId="15" xfId="0" applyFont="1" applyFill="1" applyBorder="1"/>
    <xf numFmtId="0" fontId="1" fillId="18" borderId="15" xfId="0" applyFont="1" applyFill="1" applyBorder="1"/>
    <xf numFmtId="4" fontId="7" fillId="0" borderId="0" xfId="0" applyNumberFormat="1" applyFont="1"/>
    <xf numFmtId="0" fontId="1" fillId="19" borderId="15" xfId="0" applyFont="1" applyFill="1" applyBorder="1"/>
    <xf numFmtId="0" fontId="1" fillId="19" borderId="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5" fontId="1" fillId="19" borderId="15" xfId="0" applyNumberFormat="1" applyFont="1" applyFill="1" applyBorder="1" applyAlignment="1">
      <alignment horizontal="center"/>
    </xf>
    <xf numFmtId="165" fontId="1" fillId="19" borderId="16" xfId="0" applyNumberFormat="1" applyFont="1" applyFill="1" applyBorder="1" applyAlignment="1">
      <alignment horizontal="center"/>
    </xf>
    <xf numFmtId="165" fontId="1" fillId="19" borderId="17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165" fontId="1" fillId="10" borderId="15" xfId="0" applyNumberFormat="1" applyFont="1" applyFill="1" applyBorder="1" applyAlignment="1">
      <alignment horizontal="center"/>
    </xf>
    <xf numFmtId="165" fontId="1" fillId="10" borderId="16" xfId="0" applyNumberFormat="1" applyFont="1" applyFill="1" applyBorder="1" applyAlignment="1">
      <alignment horizontal="center"/>
    </xf>
    <xf numFmtId="165" fontId="1" fillId="10" borderId="17" xfId="0" applyNumberFormat="1" applyFont="1" applyFill="1" applyBorder="1" applyAlignment="1">
      <alignment horizontal="center"/>
    </xf>
    <xf numFmtId="165" fontId="1" fillId="16" borderId="15" xfId="0" applyNumberFormat="1" applyFont="1" applyFill="1" applyBorder="1" applyAlignment="1">
      <alignment horizontal="center"/>
    </xf>
    <xf numFmtId="165" fontId="1" fillId="16" borderId="16" xfId="0" applyNumberFormat="1" applyFont="1" applyFill="1" applyBorder="1" applyAlignment="1">
      <alignment horizontal="center"/>
    </xf>
    <xf numFmtId="165" fontId="1" fillId="16" borderId="17" xfId="0" applyNumberFormat="1" applyFont="1" applyFill="1" applyBorder="1" applyAlignment="1">
      <alignment horizontal="center"/>
    </xf>
    <xf numFmtId="165" fontId="1" fillId="13" borderId="15" xfId="0" applyNumberFormat="1" applyFont="1" applyFill="1" applyBorder="1" applyAlignment="1">
      <alignment horizontal="center"/>
    </xf>
    <xf numFmtId="165" fontId="1" fillId="13" borderId="16" xfId="0" applyNumberFormat="1" applyFont="1" applyFill="1" applyBorder="1" applyAlignment="1">
      <alignment horizontal="center"/>
    </xf>
    <xf numFmtId="165" fontId="1" fillId="13" borderId="17" xfId="0" applyNumberFormat="1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 wrapText="1"/>
    </xf>
    <xf numFmtId="165" fontId="1" fillId="14" borderId="15" xfId="0" applyNumberFormat="1" applyFont="1" applyFill="1" applyBorder="1" applyAlignment="1">
      <alignment horizontal="center"/>
    </xf>
    <xf numFmtId="165" fontId="1" fillId="14" borderId="16" xfId="0" applyNumberFormat="1" applyFont="1" applyFill="1" applyBorder="1" applyAlignment="1">
      <alignment horizontal="center"/>
    </xf>
    <xf numFmtId="165" fontId="1" fillId="14" borderId="17" xfId="0" applyNumberFormat="1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165" fontId="1" fillId="9" borderId="15" xfId="0" applyNumberFormat="1" applyFont="1" applyFill="1" applyBorder="1" applyAlignment="1">
      <alignment horizontal="center"/>
    </xf>
    <xf numFmtId="165" fontId="1" fillId="9" borderId="16" xfId="0" applyNumberFormat="1" applyFont="1" applyFill="1" applyBorder="1" applyAlignment="1">
      <alignment horizontal="center"/>
    </xf>
    <xf numFmtId="165" fontId="1" fillId="9" borderId="17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" fillId="2" borderId="1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5" borderId="24" xfId="0" applyFont="1" applyFill="1" applyBorder="1" applyAlignment="1">
      <alignment horizontal="center"/>
    </xf>
    <xf numFmtId="165" fontId="1" fillId="7" borderId="12" xfId="0" applyNumberFormat="1" applyFont="1" applyFill="1" applyBorder="1" applyAlignment="1">
      <alignment horizontal="center"/>
    </xf>
    <xf numFmtId="165" fontId="1" fillId="7" borderId="24" xfId="0" applyNumberFormat="1" applyFont="1" applyFill="1" applyBorder="1" applyAlignment="1">
      <alignment horizontal="center"/>
    </xf>
    <xf numFmtId="165" fontId="1" fillId="7" borderId="29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165" fontId="1" fillId="5" borderId="24" xfId="0" applyNumberFormat="1" applyFont="1" applyFill="1" applyBorder="1" applyAlignment="1">
      <alignment horizontal="center"/>
    </xf>
    <xf numFmtId="165" fontId="1" fillId="5" borderId="29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1" fillId="6" borderId="15" xfId="0" applyNumberFormat="1" applyFont="1" applyFill="1" applyBorder="1" applyAlignment="1">
      <alignment horizontal="center"/>
    </xf>
    <xf numFmtId="165" fontId="1" fillId="6" borderId="16" xfId="0" applyNumberFormat="1" applyFont="1" applyFill="1" applyBorder="1" applyAlignment="1">
      <alignment horizontal="center"/>
    </xf>
    <xf numFmtId="165" fontId="1" fillId="6" borderId="17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65" fontId="1" fillId="8" borderId="15" xfId="0" applyNumberFormat="1" applyFont="1" applyFill="1" applyBorder="1" applyAlignment="1">
      <alignment horizontal="center"/>
    </xf>
    <xf numFmtId="165" fontId="1" fillId="8" borderId="16" xfId="0" applyNumberFormat="1" applyFont="1" applyFill="1" applyBorder="1" applyAlignment="1">
      <alignment horizontal="center"/>
    </xf>
    <xf numFmtId="165" fontId="1" fillId="8" borderId="17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165" fontId="1" fillId="15" borderId="15" xfId="0" applyNumberFormat="1" applyFont="1" applyFill="1" applyBorder="1" applyAlignment="1">
      <alignment horizontal="center"/>
    </xf>
    <xf numFmtId="165" fontId="1" fillId="15" borderId="16" xfId="0" applyNumberFormat="1" applyFont="1" applyFill="1" applyBorder="1" applyAlignment="1">
      <alignment horizontal="center"/>
    </xf>
    <xf numFmtId="165" fontId="1" fillId="15" borderId="17" xfId="0" applyNumberFormat="1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65" fontId="1" fillId="11" borderId="15" xfId="0" applyNumberFormat="1" applyFont="1" applyFill="1" applyBorder="1" applyAlignment="1">
      <alignment horizontal="center"/>
    </xf>
    <xf numFmtId="165" fontId="1" fillId="11" borderId="16" xfId="0" applyNumberFormat="1" applyFont="1" applyFill="1" applyBorder="1" applyAlignment="1">
      <alignment horizontal="center"/>
    </xf>
    <xf numFmtId="165" fontId="1" fillId="11" borderId="17" xfId="0" applyNumberFormat="1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165" fontId="1" fillId="12" borderId="15" xfId="0" applyNumberFormat="1" applyFont="1" applyFill="1" applyBorder="1" applyAlignment="1">
      <alignment horizontal="center"/>
    </xf>
    <xf numFmtId="165" fontId="1" fillId="12" borderId="16" xfId="0" applyNumberFormat="1" applyFont="1" applyFill="1" applyBorder="1" applyAlignment="1">
      <alignment horizontal="center"/>
    </xf>
    <xf numFmtId="165" fontId="1" fillId="12" borderId="17" xfId="0" applyNumberFormat="1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165" fontId="1" fillId="18" borderId="15" xfId="0" applyNumberFormat="1" applyFont="1" applyFill="1" applyBorder="1" applyAlignment="1">
      <alignment horizontal="center"/>
    </xf>
    <xf numFmtId="165" fontId="1" fillId="18" borderId="16" xfId="0" applyNumberFormat="1" applyFont="1" applyFill="1" applyBorder="1" applyAlignment="1">
      <alignment horizontal="center"/>
    </xf>
    <xf numFmtId="165" fontId="1" fillId="18" borderId="17" xfId="0" applyNumberFormat="1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165" fontId="1" fillId="17" borderId="15" xfId="0" applyNumberFormat="1" applyFont="1" applyFill="1" applyBorder="1" applyAlignment="1">
      <alignment horizontal="center"/>
    </xf>
    <xf numFmtId="165" fontId="1" fillId="17" borderId="16" xfId="0" applyNumberFormat="1" applyFont="1" applyFill="1" applyBorder="1" applyAlignment="1">
      <alignment horizontal="center"/>
    </xf>
    <xf numFmtId="165" fontId="1" fillId="17" borderId="17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99"/>
      <color rgb="FFCBF9A1"/>
      <color rgb="FFFF5050"/>
      <color rgb="FFE3FCCC"/>
      <color rgb="FFFF99CC"/>
      <color rgb="FFF1A27F"/>
      <color rgb="FFF4EBA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K146"/>
  <sheetViews>
    <sheetView tabSelected="1" topLeftCell="B10" workbookViewId="0">
      <selection activeCell="C26" sqref="C26:C30"/>
    </sheetView>
  </sheetViews>
  <sheetFormatPr defaultRowHeight="15.75" x14ac:dyDescent="0.25"/>
  <cols>
    <col min="1" max="1" width="6.85546875" style="1" hidden="1" customWidth="1"/>
    <col min="2" max="2" width="48.7109375" style="1" customWidth="1"/>
    <col min="3" max="3" width="27.28515625" style="1" customWidth="1"/>
    <col min="4" max="5" width="26.42578125" style="1" customWidth="1"/>
    <col min="6" max="6" width="21.28515625" style="1" customWidth="1"/>
    <col min="7" max="7" width="19.42578125" style="1" customWidth="1"/>
    <col min="8" max="8" width="21.28515625" style="1" customWidth="1"/>
    <col min="9" max="9" width="11.28515625" style="1" bestFit="1" customWidth="1"/>
    <col min="10" max="16384" width="9.140625" style="1"/>
  </cols>
  <sheetData>
    <row r="1" spans="1:8" ht="20.25" x14ac:dyDescent="0.3">
      <c r="B1" s="125" t="s">
        <v>0</v>
      </c>
      <c r="C1" s="125"/>
      <c r="D1" s="125"/>
      <c r="E1" s="125"/>
    </row>
    <row r="2" spans="1:8" ht="20.25" x14ac:dyDescent="0.3">
      <c r="B2" s="28" t="s">
        <v>1</v>
      </c>
      <c r="C2" s="29"/>
      <c r="D2" s="29"/>
      <c r="E2" s="29"/>
    </row>
    <row r="3" spans="1:8" ht="20.25" x14ac:dyDescent="0.3">
      <c r="B3" s="126" t="s">
        <v>2</v>
      </c>
      <c r="C3" s="126"/>
      <c r="D3" s="126"/>
      <c r="E3" s="126"/>
    </row>
    <row r="4" spans="1:8" ht="4.5" customHeight="1" x14ac:dyDescent="0.3">
      <c r="B4" s="28"/>
      <c r="C4" s="28"/>
      <c r="D4" s="28"/>
      <c r="E4" s="28"/>
    </row>
    <row r="5" spans="1:8" ht="20.25" x14ac:dyDescent="0.3">
      <c r="B5" s="126" t="s">
        <v>68</v>
      </c>
      <c r="C5" s="126"/>
      <c r="D5" s="126"/>
      <c r="E5" s="126"/>
    </row>
    <row r="6" spans="1:8" ht="11.25" customHeight="1" x14ac:dyDescent="0.25"/>
    <row r="7" spans="1:8" ht="18.75" customHeight="1" x14ac:dyDescent="0.3">
      <c r="B7" s="130" t="s">
        <v>72</v>
      </c>
      <c r="C7" s="130"/>
      <c r="D7" s="130"/>
      <c r="E7" s="130"/>
      <c r="F7" s="130"/>
      <c r="G7" s="130"/>
      <c r="H7" s="130"/>
    </row>
    <row r="8" spans="1:8" ht="8.25" customHeight="1" x14ac:dyDescent="0.25">
      <c r="B8" s="17"/>
      <c r="C8" s="17"/>
      <c r="D8" s="17"/>
      <c r="E8" s="17"/>
    </row>
    <row r="9" spans="1:8" ht="16.5" thickBot="1" x14ac:dyDescent="0.3">
      <c r="B9" s="129" t="s">
        <v>10</v>
      </c>
      <c r="C9" s="129"/>
      <c r="D9" s="129"/>
      <c r="E9" s="129"/>
      <c r="F9" s="129"/>
      <c r="G9" s="129"/>
      <c r="H9" s="129"/>
    </row>
    <row r="10" spans="1:8" ht="16.5" thickBot="1" x14ac:dyDescent="0.3">
      <c r="A10" s="18"/>
      <c r="B10" s="52" t="s">
        <v>3</v>
      </c>
      <c r="C10" s="98" t="s">
        <v>4</v>
      </c>
      <c r="D10" s="99"/>
      <c r="E10" s="99"/>
      <c r="F10" s="99"/>
      <c r="G10" s="99"/>
      <c r="H10" s="100"/>
    </row>
    <row r="11" spans="1:8" ht="16.5" thickBot="1" x14ac:dyDescent="0.3">
      <c r="A11" s="19"/>
      <c r="B11" s="56"/>
      <c r="C11" s="73" t="s">
        <v>62</v>
      </c>
      <c r="D11" s="74" t="s">
        <v>63</v>
      </c>
      <c r="E11" s="74" t="s">
        <v>64</v>
      </c>
      <c r="F11" s="74" t="s">
        <v>69</v>
      </c>
      <c r="G11" s="74" t="s">
        <v>70</v>
      </c>
      <c r="H11" s="75" t="s">
        <v>71</v>
      </c>
    </row>
    <row r="12" spans="1:8" x14ac:dyDescent="0.25">
      <c r="A12" s="20"/>
      <c r="B12" s="20" t="s">
        <v>5</v>
      </c>
      <c r="C12" s="76">
        <v>543299.72</v>
      </c>
      <c r="D12" s="41">
        <v>539096.51</v>
      </c>
      <c r="E12" s="41">
        <v>537059.81000000006</v>
      </c>
      <c r="F12" s="11">
        <v>553466.07999999996</v>
      </c>
      <c r="G12" s="11">
        <v>524913.74</v>
      </c>
      <c r="H12" s="5">
        <v>570560.29</v>
      </c>
    </row>
    <row r="13" spans="1:8" x14ac:dyDescent="0.25">
      <c r="A13" s="21"/>
      <c r="B13" s="21" t="s">
        <v>6</v>
      </c>
      <c r="C13" s="77">
        <v>9461.2199999999993</v>
      </c>
      <c r="D13" s="2">
        <v>9654.6</v>
      </c>
      <c r="E13" s="2">
        <v>8929.9500000000007</v>
      </c>
      <c r="F13" s="7">
        <v>11842.58</v>
      </c>
      <c r="G13" s="7">
        <v>7900.85</v>
      </c>
      <c r="H13" s="6">
        <v>12208.24</v>
      </c>
    </row>
    <row r="14" spans="1:8" x14ac:dyDescent="0.25">
      <c r="A14" s="21"/>
      <c r="B14" s="21" t="s">
        <v>7</v>
      </c>
      <c r="C14" s="77">
        <v>1700</v>
      </c>
      <c r="D14" s="2">
        <v>1875</v>
      </c>
      <c r="E14" s="2">
        <v>1875</v>
      </c>
      <c r="F14" s="7">
        <v>1875</v>
      </c>
      <c r="G14" s="7">
        <v>1875</v>
      </c>
      <c r="H14" s="6">
        <v>1875</v>
      </c>
    </row>
    <row r="15" spans="1:8" x14ac:dyDescent="0.25">
      <c r="A15" s="63"/>
      <c r="B15" s="63" t="s">
        <v>8</v>
      </c>
      <c r="C15" s="78">
        <v>25500</v>
      </c>
      <c r="D15" s="30">
        <v>0</v>
      </c>
      <c r="E15" s="30">
        <v>0</v>
      </c>
      <c r="F15" s="7">
        <v>0</v>
      </c>
      <c r="G15" s="7">
        <v>0</v>
      </c>
      <c r="H15" s="6">
        <f>57000+1500</f>
        <v>58500</v>
      </c>
    </row>
    <row r="16" spans="1:8" x14ac:dyDescent="0.25">
      <c r="A16" s="63"/>
      <c r="B16" s="63" t="s">
        <v>42</v>
      </c>
      <c r="C16" s="78">
        <v>0</v>
      </c>
      <c r="D16" s="30">
        <v>0</v>
      </c>
      <c r="E16" s="30">
        <v>0</v>
      </c>
      <c r="F16" s="7">
        <v>0</v>
      </c>
      <c r="G16" s="7">
        <v>0</v>
      </c>
      <c r="H16" s="6">
        <v>0</v>
      </c>
    </row>
    <row r="17" spans="1:8" x14ac:dyDescent="0.25">
      <c r="A17" s="63"/>
      <c r="B17" s="63" t="s">
        <v>35</v>
      </c>
      <c r="C17" s="78">
        <v>0</v>
      </c>
      <c r="D17" s="30">
        <v>0</v>
      </c>
      <c r="E17" s="30">
        <v>0</v>
      </c>
      <c r="F17" s="7">
        <v>0</v>
      </c>
      <c r="G17" s="7">
        <v>0</v>
      </c>
      <c r="H17" s="6">
        <v>0</v>
      </c>
    </row>
    <row r="18" spans="1:8" ht="15" customHeight="1" x14ac:dyDescent="0.25">
      <c r="A18" s="63"/>
      <c r="B18" s="63" t="s">
        <v>25</v>
      </c>
      <c r="C18" s="78">
        <v>0</v>
      </c>
      <c r="D18" s="30">
        <v>3360.57</v>
      </c>
      <c r="E18" s="30">
        <v>0</v>
      </c>
      <c r="F18" s="7">
        <v>0</v>
      </c>
      <c r="G18" s="7">
        <v>0</v>
      </c>
      <c r="H18" s="6">
        <v>0</v>
      </c>
    </row>
    <row r="19" spans="1:8" x14ac:dyDescent="0.25">
      <c r="A19" s="63"/>
      <c r="B19" s="63" t="s">
        <v>19</v>
      </c>
      <c r="C19" s="78">
        <v>0</v>
      </c>
      <c r="D19" s="30">
        <v>0</v>
      </c>
      <c r="E19" s="30">
        <v>0</v>
      </c>
      <c r="F19" s="7">
        <v>0</v>
      </c>
      <c r="G19" s="7">
        <v>0</v>
      </c>
      <c r="H19" s="6">
        <v>0</v>
      </c>
    </row>
    <row r="20" spans="1:8" x14ac:dyDescent="0.25">
      <c r="A20" s="63"/>
      <c r="B20" s="63" t="s">
        <v>23</v>
      </c>
      <c r="C20" s="78">
        <v>0</v>
      </c>
      <c r="D20" s="30">
        <v>0</v>
      </c>
      <c r="E20" s="30">
        <v>0</v>
      </c>
      <c r="F20" s="7">
        <v>0</v>
      </c>
      <c r="G20" s="7">
        <v>0</v>
      </c>
      <c r="H20" s="6">
        <v>0</v>
      </c>
    </row>
    <row r="21" spans="1:8" x14ac:dyDescent="0.25">
      <c r="A21" s="63"/>
      <c r="B21" s="63" t="s">
        <v>53</v>
      </c>
      <c r="C21" s="78">
        <v>0</v>
      </c>
      <c r="D21" s="30">
        <v>0</v>
      </c>
      <c r="E21" s="30">
        <v>0</v>
      </c>
      <c r="F21" s="7">
        <v>0</v>
      </c>
      <c r="G21" s="7">
        <v>0</v>
      </c>
      <c r="H21" s="6">
        <v>0</v>
      </c>
    </row>
    <row r="22" spans="1:8" x14ac:dyDescent="0.25">
      <c r="A22" s="63"/>
      <c r="B22" s="63" t="s">
        <v>24</v>
      </c>
      <c r="C22" s="78">
        <v>0</v>
      </c>
      <c r="D22" s="30">
        <v>0</v>
      </c>
      <c r="E22" s="30">
        <v>0</v>
      </c>
      <c r="F22" s="7">
        <v>0</v>
      </c>
      <c r="G22" s="7">
        <v>0</v>
      </c>
      <c r="H22" s="6">
        <v>0</v>
      </c>
    </row>
    <row r="23" spans="1:8" ht="16.5" thickBot="1" x14ac:dyDescent="0.3">
      <c r="A23" s="64"/>
      <c r="B23" s="63" t="s">
        <v>48</v>
      </c>
      <c r="C23" s="78">
        <v>0</v>
      </c>
      <c r="D23" s="30">
        <v>0</v>
      </c>
      <c r="E23" s="30">
        <v>0</v>
      </c>
      <c r="F23" s="7">
        <v>9105.73</v>
      </c>
      <c r="G23" s="7">
        <v>0</v>
      </c>
      <c r="H23" s="6">
        <v>0</v>
      </c>
    </row>
    <row r="24" spans="1:8" ht="16.5" thickBot="1" x14ac:dyDescent="0.3">
      <c r="A24" s="72"/>
      <c r="B24" s="64" t="s">
        <v>65</v>
      </c>
      <c r="C24" s="79">
        <v>0</v>
      </c>
      <c r="D24" s="31">
        <v>5200</v>
      </c>
      <c r="E24" s="31">
        <v>5920</v>
      </c>
      <c r="F24" s="47">
        <v>0</v>
      </c>
      <c r="G24" s="47">
        <v>4000</v>
      </c>
      <c r="H24" s="46">
        <v>0</v>
      </c>
    </row>
    <row r="25" spans="1:8" ht="15.75" customHeight="1" thickBot="1" x14ac:dyDescent="0.3">
      <c r="B25" s="3"/>
      <c r="C25" s="4"/>
      <c r="D25" s="4"/>
      <c r="E25" s="4"/>
    </row>
    <row r="26" spans="1:8" x14ac:dyDescent="0.25">
      <c r="A26" s="22"/>
      <c r="B26" s="59" t="s">
        <v>73</v>
      </c>
      <c r="C26" s="5">
        <f>C12+D12+E12+F12+G12+H12</f>
        <v>3268396.1500000004</v>
      </c>
    </row>
    <row r="27" spans="1:8" ht="21.75" customHeight="1" x14ac:dyDescent="0.25">
      <c r="A27" s="10"/>
      <c r="B27" s="60" t="s">
        <v>74</v>
      </c>
      <c r="C27" s="6">
        <f>C13+D13+E13+F13+G13+H13</f>
        <v>59997.439999999995</v>
      </c>
      <c r="E27" s="27"/>
    </row>
    <row r="28" spans="1:8" ht="22.5" customHeight="1" x14ac:dyDescent="0.25">
      <c r="A28" s="10"/>
      <c r="B28" s="61" t="s">
        <v>75</v>
      </c>
      <c r="C28" s="6">
        <f>C14+D14+E14+F14+G14+H14</f>
        <v>11075</v>
      </c>
      <c r="E28" s="45"/>
    </row>
    <row r="29" spans="1:8" ht="31.5" customHeight="1" x14ac:dyDescent="0.25">
      <c r="A29" s="10"/>
      <c r="B29" s="60" t="s">
        <v>37</v>
      </c>
      <c r="C29" s="6">
        <f>C15+C16+C17+C18+C19+C20+C21+C22+D15+D16+D17+D18+D19+D20+D21+D22+E15+E16+E17+E19+E18+E20+E21+E22+F15+F16+F17+F18+F19+F20+F21+F22+G15+G16+G17+G18+G19+G20+G21+G22+H15+H16+H17+H18+H19+H20+H21+H22</f>
        <v>87360.57</v>
      </c>
    </row>
    <row r="30" spans="1:8" ht="18" customHeight="1" x14ac:dyDescent="0.25">
      <c r="A30" s="10"/>
      <c r="B30" s="60" t="s">
        <v>48</v>
      </c>
      <c r="C30" s="6">
        <f>C23+D23+E23+F23+G23+H23</f>
        <v>9105.73</v>
      </c>
    </row>
    <row r="31" spans="1:8" ht="18" customHeight="1" thickBot="1" x14ac:dyDescent="0.3">
      <c r="A31" s="10"/>
      <c r="B31" s="62" t="s">
        <v>65</v>
      </c>
      <c r="C31" s="46">
        <f>C24+D24+E24+F24+G24+H24</f>
        <v>15120</v>
      </c>
    </row>
    <row r="32" spans="1:8" ht="16.5" thickBot="1" x14ac:dyDescent="0.3">
      <c r="A32" s="23"/>
      <c r="B32" s="57" t="s">
        <v>9</v>
      </c>
      <c r="C32" s="58">
        <f>SUM(C26:C31)</f>
        <v>3451054.89</v>
      </c>
    </row>
    <row r="34" spans="1:8" ht="16.5" thickBot="1" x14ac:dyDescent="0.3">
      <c r="B34" s="131" t="s">
        <v>11</v>
      </c>
      <c r="C34" s="131"/>
      <c r="D34" s="131"/>
      <c r="E34" s="131"/>
      <c r="F34" s="131"/>
      <c r="G34" s="131"/>
      <c r="H34" s="131"/>
    </row>
    <row r="35" spans="1:8" ht="16.5" thickBot="1" x14ac:dyDescent="0.3">
      <c r="B35" s="127" t="s">
        <v>12</v>
      </c>
      <c r="C35" s="98" t="s">
        <v>4</v>
      </c>
      <c r="D35" s="99"/>
      <c r="E35" s="99"/>
      <c r="F35" s="99"/>
      <c r="G35" s="99"/>
      <c r="H35" s="100"/>
    </row>
    <row r="36" spans="1:8" ht="16.5" thickBot="1" x14ac:dyDescent="0.3">
      <c r="B36" s="128"/>
      <c r="C36" s="73" t="s">
        <v>62</v>
      </c>
      <c r="D36" s="74" t="s">
        <v>63</v>
      </c>
      <c r="E36" s="74" t="s">
        <v>64</v>
      </c>
      <c r="F36" s="74" t="s">
        <v>69</v>
      </c>
      <c r="G36" s="74" t="s">
        <v>70</v>
      </c>
      <c r="H36" s="75" t="s">
        <v>71</v>
      </c>
    </row>
    <row r="37" spans="1:8" ht="16.5" thickBot="1" x14ac:dyDescent="0.3">
      <c r="B37" s="10" t="s">
        <v>5</v>
      </c>
      <c r="C37" s="48">
        <v>0</v>
      </c>
      <c r="D37" s="49">
        <v>0</v>
      </c>
      <c r="E37" s="49">
        <v>0</v>
      </c>
      <c r="F37" s="49">
        <v>0</v>
      </c>
      <c r="G37" s="49">
        <v>0</v>
      </c>
      <c r="H37" s="51">
        <v>0</v>
      </c>
    </row>
    <row r="38" spans="1:8" ht="16.5" thickBot="1" x14ac:dyDescent="0.3">
      <c r="A38" s="24"/>
      <c r="B38" s="13" t="s">
        <v>9</v>
      </c>
      <c r="C38" s="139">
        <f>C37+D37+E37+F37+G37+H37</f>
        <v>0</v>
      </c>
      <c r="D38" s="140"/>
      <c r="E38" s="140"/>
      <c r="F38" s="140"/>
      <c r="G38" s="140"/>
      <c r="H38" s="141"/>
    </row>
    <row r="40" spans="1:8" ht="16.5" thickBot="1" x14ac:dyDescent="0.3">
      <c r="B40" s="142" t="s">
        <v>16</v>
      </c>
      <c r="C40" s="142"/>
      <c r="D40" s="142"/>
      <c r="E40" s="142"/>
      <c r="F40" s="142"/>
      <c r="G40" s="142"/>
      <c r="H40" s="142"/>
    </row>
    <row r="41" spans="1:8" ht="16.5" thickBot="1" x14ac:dyDescent="0.3">
      <c r="A41" s="20"/>
      <c r="B41" s="96" t="s">
        <v>21</v>
      </c>
      <c r="C41" s="98" t="s">
        <v>4</v>
      </c>
      <c r="D41" s="99"/>
      <c r="E41" s="99"/>
      <c r="F41" s="99"/>
      <c r="G41" s="99"/>
      <c r="H41" s="100"/>
    </row>
    <row r="42" spans="1:8" ht="16.5" thickBot="1" x14ac:dyDescent="0.3">
      <c r="A42" s="32"/>
      <c r="B42" s="97"/>
      <c r="C42" s="53" t="s">
        <v>62</v>
      </c>
      <c r="D42" s="54" t="s">
        <v>63</v>
      </c>
      <c r="E42" s="54" t="s">
        <v>64</v>
      </c>
      <c r="F42" s="54" t="s">
        <v>69</v>
      </c>
      <c r="G42" s="54" t="s">
        <v>70</v>
      </c>
      <c r="H42" s="55" t="s">
        <v>71</v>
      </c>
    </row>
    <row r="43" spans="1:8" x14ac:dyDescent="0.25">
      <c r="A43" s="20"/>
      <c r="B43" s="34" t="s">
        <v>14</v>
      </c>
      <c r="C43" s="85">
        <v>30000</v>
      </c>
      <c r="D43" s="80">
        <v>40000</v>
      </c>
      <c r="E43" s="80">
        <f>30000</f>
        <v>30000</v>
      </c>
      <c r="F43" s="80">
        <v>25000</v>
      </c>
      <c r="G43" s="80">
        <v>25000</v>
      </c>
      <c r="H43" s="81">
        <v>40000</v>
      </c>
    </row>
    <row r="44" spans="1:8" x14ac:dyDescent="0.25">
      <c r="A44" s="21"/>
      <c r="B44" s="35" t="s">
        <v>13</v>
      </c>
      <c r="C44" s="25">
        <v>0</v>
      </c>
      <c r="D44" s="7">
        <v>0</v>
      </c>
      <c r="E44" s="7">
        <f>135606.26+132251.44+72642.3</f>
        <v>340500</v>
      </c>
      <c r="F44" s="7">
        <v>0</v>
      </c>
      <c r="G44" s="7">
        <v>0</v>
      </c>
      <c r="H44" s="6">
        <v>0</v>
      </c>
    </row>
    <row r="45" spans="1:8" x14ac:dyDescent="0.25">
      <c r="A45" s="21"/>
      <c r="B45" s="35" t="s">
        <v>47</v>
      </c>
      <c r="C45" s="25">
        <v>0</v>
      </c>
      <c r="D45" s="7">
        <v>0</v>
      </c>
      <c r="E45" s="7">
        <v>0</v>
      </c>
      <c r="F45" s="7">
        <v>0</v>
      </c>
      <c r="G45" s="7">
        <v>0</v>
      </c>
      <c r="H45" s="6">
        <v>0</v>
      </c>
    </row>
    <row r="46" spans="1:8" x14ac:dyDescent="0.25">
      <c r="A46" s="21"/>
      <c r="B46" s="35" t="s">
        <v>38</v>
      </c>
      <c r="C46" s="25">
        <v>36985.96</v>
      </c>
      <c r="D46" s="7">
        <v>40077</v>
      </c>
      <c r="E46" s="7">
        <v>40194.449999999997</v>
      </c>
      <c r="F46" s="7">
        <v>52951.81</v>
      </c>
      <c r="G46" s="7">
        <v>37666.839999999997</v>
      </c>
      <c r="H46" s="6">
        <v>54005.94</v>
      </c>
    </row>
    <row r="47" spans="1:8" x14ac:dyDescent="0.25">
      <c r="A47" s="21"/>
      <c r="B47" s="35" t="s">
        <v>46</v>
      </c>
      <c r="C47" s="25">
        <v>771.61</v>
      </c>
      <c r="D47" s="7">
        <v>771.61</v>
      </c>
      <c r="E47" s="7">
        <v>771.61</v>
      </c>
      <c r="F47" s="7">
        <v>771.61</v>
      </c>
      <c r="G47" s="7">
        <v>771.61</v>
      </c>
      <c r="H47" s="6">
        <v>771.61</v>
      </c>
    </row>
    <row r="48" spans="1:8" ht="16.5" thickBot="1" x14ac:dyDescent="0.3">
      <c r="A48" s="21"/>
      <c r="B48" s="35" t="s">
        <v>15</v>
      </c>
      <c r="C48" s="25">
        <v>0</v>
      </c>
      <c r="D48" s="7">
        <v>0</v>
      </c>
      <c r="E48" s="7">
        <v>0</v>
      </c>
      <c r="F48" s="7">
        <v>0</v>
      </c>
      <c r="G48" s="7">
        <v>0</v>
      </c>
      <c r="H48" s="6">
        <v>0</v>
      </c>
    </row>
    <row r="49" spans="1:9" ht="9.75" hidden="1" customHeight="1" x14ac:dyDescent="0.25">
      <c r="A49" s="21"/>
      <c r="B49" s="21"/>
      <c r="C49" s="86"/>
      <c r="D49" s="87"/>
      <c r="E49" s="87"/>
      <c r="F49" s="88"/>
      <c r="G49" s="88"/>
      <c r="H49" s="89"/>
    </row>
    <row r="50" spans="1:9" x14ac:dyDescent="0.25">
      <c r="A50" s="21"/>
      <c r="B50" s="35" t="s">
        <v>14</v>
      </c>
      <c r="C50" s="143">
        <f t="shared" ref="C50:C55" si="0">C43+D43+E43+F43+G43+H43</f>
        <v>190000</v>
      </c>
      <c r="D50" s="144"/>
      <c r="E50" s="144"/>
      <c r="F50" s="144"/>
      <c r="G50" s="144"/>
      <c r="H50" s="145"/>
    </row>
    <row r="51" spans="1:9" x14ac:dyDescent="0.25">
      <c r="A51" s="21"/>
      <c r="B51" s="35" t="s">
        <v>13</v>
      </c>
      <c r="C51" s="146">
        <f t="shared" si="0"/>
        <v>340500</v>
      </c>
      <c r="D51" s="147"/>
      <c r="E51" s="147"/>
      <c r="F51" s="147"/>
      <c r="G51" s="147"/>
      <c r="H51" s="148"/>
    </row>
    <row r="52" spans="1:9" x14ac:dyDescent="0.25">
      <c r="A52" s="32"/>
      <c r="B52" s="35" t="s">
        <v>47</v>
      </c>
      <c r="C52" s="146">
        <f t="shared" si="0"/>
        <v>0</v>
      </c>
      <c r="D52" s="147"/>
      <c r="E52" s="147"/>
      <c r="F52" s="147"/>
      <c r="G52" s="147"/>
      <c r="H52" s="148"/>
    </row>
    <row r="53" spans="1:9" x14ac:dyDescent="0.25">
      <c r="A53" s="32"/>
      <c r="B53" s="12" t="s">
        <v>38</v>
      </c>
      <c r="C53" s="146">
        <f t="shared" si="0"/>
        <v>261881.99999999997</v>
      </c>
      <c r="D53" s="147"/>
      <c r="E53" s="147"/>
      <c r="F53" s="147"/>
      <c r="G53" s="147"/>
      <c r="H53" s="148"/>
    </row>
    <row r="54" spans="1:9" x14ac:dyDescent="0.25">
      <c r="A54" s="32"/>
      <c r="B54" s="12" t="s">
        <v>46</v>
      </c>
      <c r="C54" s="146">
        <f t="shared" si="0"/>
        <v>4629.66</v>
      </c>
      <c r="D54" s="147"/>
      <c r="E54" s="147"/>
      <c r="F54" s="147"/>
      <c r="G54" s="147"/>
      <c r="H54" s="148"/>
      <c r="I54" s="27"/>
    </row>
    <row r="55" spans="1:9" ht="16.5" thickBot="1" x14ac:dyDescent="0.3">
      <c r="A55" s="33"/>
      <c r="B55" s="36" t="s">
        <v>15</v>
      </c>
      <c r="C55" s="149">
        <f t="shared" si="0"/>
        <v>0</v>
      </c>
      <c r="D55" s="150"/>
      <c r="E55" s="150"/>
      <c r="F55" s="150"/>
      <c r="G55" s="150"/>
      <c r="H55" s="151"/>
    </row>
    <row r="56" spans="1:9" ht="16.5" thickBot="1" x14ac:dyDescent="0.3">
      <c r="A56" s="23"/>
      <c r="B56" s="37" t="s">
        <v>9</v>
      </c>
      <c r="C56" s="152">
        <f>SUM(C50:C55)</f>
        <v>797011.66</v>
      </c>
      <c r="D56" s="153"/>
      <c r="E56" s="153"/>
      <c r="F56" s="153"/>
      <c r="G56" s="153"/>
      <c r="H56" s="154"/>
    </row>
    <row r="57" spans="1:9" x14ac:dyDescent="0.25">
      <c r="F57" s="69"/>
    </row>
    <row r="58" spans="1:9" ht="16.5" thickBot="1" x14ac:dyDescent="0.3">
      <c r="B58" s="155" t="s">
        <v>17</v>
      </c>
      <c r="C58" s="155"/>
      <c r="D58" s="155"/>
      <c r="E58" s="155"/>
      <c r="F58" s="155"/>
      <c r="G58" s="155"/>
      <c r="H58" s="155"/>
    </row>
    <row r="59" spans="1:9" ht="16.5" thickBot="1" x14ac:dyDescent="0.3">
      <c r="B59" s="127" t="s">
        <v>22</v>
      </c>
      <c r="C59" s="104" t="s">
        <v>4</v>
      </c>
      <c r="D59" s="105"/>
      <c r="E59" s="105"/>
      <c r="F59" s="105"/>
      <c r="G59" s="105"/>
      <c r="H59" s="106"/>
    </row>
    <row r="60" spans="1:9" ht="16.5" thickBot="1" x14ac:dyDescent="0.3">
      <c r="B60" s="128"/>
      <c r="C60" s="73" t="s">
        <v>62</v>
      </c>
      <c r="D60" s="74" t="s">
        <v>63</v>
      </c>
      <c r="E60" s="74" t="s">
        <v>64</v>
      </c>
      <c r="F60" s="74" t="s">
        <v>69</v>
      </c>
      <c r="G60" s="74" t="s">
        <v>70</v>
      </c>
      <c r="H60" s="75" t="s">
        <v>71</v>
      </c>
    </row>
    <row r="61" spans="1:9" ht="16.5" thickBot="1" x14ac:dyDescent="0.3">
      <c r="B61" s="10" t="s">
        <v>34</v>
      </c>
      <c r="C61" s="48">
        <v>0</v>
      </c>
      <c r="D61" s="49">
        <v>0</v>
      </c>
      <c r="E61" s="49">
        <v>0</v>
      </c>
      <c r="F61" s="49">
        <v>0</v>
      </c>
      <c r="G61" s="49">
        <v>0</v>
      </c>
      <c r="H61" s="51">
        <v>0</v>
      </c>
    </row>
    <row r="62" spans="1:9" ht="16.5" thickBot="1" x14ac:dyDescent="0.3">
      <c r="B62" s="14" t="s">
        <v>9</v>
      </c>
      <c r="C62" s="132">
        <f>C61+D61+E61+F61+G61+H61</f>
        <v>0</v>
      </c>
      <c r="D62" s="133"/>
      <c r="E62" s="133"/>
      <c r="F62" s="133"/>
      <c r="G62" s="133"/>
      <c r="H62" s="134"/>
    </row>
    <row r="64" spans="1:9" ht="16.5" thickBot="1" x14ac:dyDescent="0.3">
      <c r="B64" s="138" t="s">
        <v>11</v>
      </c>
      <c r="C64" s="138"/>
      <c r="D64" s="138"/>
      <c r="E64" s="138"/>
      <c r="F64" s="138"/>
      <c r="G64" s="138"/>
      <c r="H64" s="138"/>
    </row>
    <row r="65" spans="1:8" ht="16.5" thickBot="1" x14ac:dyDescent="0.3">
      <c r="A65" s="22"/>
      <c r="B65" s="127" t="s">
        <v>18</v>
      </c>
      <c r="C65" s="135" t="s">
        <v>4</v>
      </c>
      <c r="D65" s="136"/>
      <c r="E65" s="136"/>
      <c r="F65" s="136"/>
      <c r="G65" s="136"/>
      <c r="H65" s="137"/>
    </row>
    <row r="66" spans="1:8" ht="16.5" thickBot="1" x14ac:dyDescent="0.3">
      <c r="A66" s="10"/>
      <c r="B66" s="128"/>
      <c r="C66" s="73" t="s">
        <v>62</v>
      </c>
      <c r="D66" s="74" t="s">
        <v>63</v>
      </c>
      <c r="E66" s="74" t="s">
        <v>64</v>
      </c>
      <c r="F66" s="74" t="s">
        <v>69</v>
      </c>
      <c r="G66" s="74" t="s">
        <v>70</v>
      </c>
      <c r="H66" s="75" t="s">
        <v>71</v>
      </c>
    </row>
    <row r="67" spans="1:8" ht="16.5" thickBot="1" x14ac:dyDescent="0.3">
      <c r="A67" s="10"/>
      <c r="B67" s="10" t="s">
        <v>5</v>
      </c>
      <c r="C67" s="48">
        <v>0</v>
      </c>
      <c r="D67" s="49">
        <v>0</v>
      </c>
      <c r="E67" s="49">
        <v>0</v>
      </c>
      <c r="F67" s="49">
        <v>0</v>
      </c>
      <c r="G67" s="49">
        <v>0</v>
      </c>
      <c r="H67" s="51">
        <v>0</v>
      </c>
    </row>
    <row r="68" spans="1:8" ht="16.5" thickBot="1" x14ac:dyDescent="0.3">
      <c r="A68" s="23"/>
      <c r="B68" s="15" t="s">
        <v>9</v>
      </c>
      <c r="C68" s="156">
        <f>C67+D67+E67</f>
        <v>0</v>
      </c>
      <c r="D68" s="157"/>
      <c r="E68" s="157"/>
      <c r="F68" s="157"/>
      <c r="G68" s="157"/>
      <c r="H68" s="158"/>
    </row>
    <row r="69" spans="1:8" x14ac:dyDescent="0.25">
      <c r="B69" s="8"/>
      <c r="C69" s="9"/>
      <c r="D69" s="9"/>
      <c r="E69" s="9"/>
    </row>
    <row r="70" spans="1:8" ht="16.5" thickBot="1" x14ac:dyDescent="0.3">
      <c r="B70" s="159" t="s">
        <v>20</v>
      </c>
      <c r="C70" s="159"/>
      <c r="D70" s="159"/>
      <c r="E70" s="159"/>
      <c r="F70" s="159"/>
      <c r="G70" s="159"/>
      <c r="H70" s="159"/>
    </row>
    <row r="71" spans="1:8" ht="16.5" thickBot="1" x14ac:dyDescent="0.3">
      <c r="B71" s="96" t="s">
        <v>66</v>
      </c>
      <c r="C71" s="104" t="s">
        <v>4</v>
      </c>
      <c r="D71" s="105"/>
      <c r="E71" s="105"/>
      <c r="F71" s="105"/>
      <c r="G71" s="105"/>
      <c r="H71" s="106"/>
    </row>
    <row r="72" spans="1:8" ht="16.5" thickBot="1" x14ac:dyDescent="0.3">
      <c r="B72" s="97"/>
      <c r="C72" s="73" t="s">
        <v>62</v>
      </c>
      <c r="D72" s="74" t="s">
        <v>63</v>
      </c>
      <c r="E72" s="74" t="s">
        <v>64</v>
      </c>
      <c r="F72" s="74" t="s">
        <v>69</v>
      </c>
      <c r="G72" s="74" t="s">
        <v>70</v>
      </c>
      <c r="H72" s="75" t="s">
        <v>71</v>
      </c>
    </row>
    <row r="73" spans="1:8" ht="16.5" thickBot="1" x14ac:dyDescent="0.3">
      <c r="B73" s="10" t="s">
        <v>67</v>
      </c>
      <c r="C73" s="48">
        <f>150+37.5+137.5</f>
        <v>325</v>
      </c>
      <c r="D73" s="49">
        <v>0</v>
      </c>
      <c r="E73" s="49">
        <v>217.4</v>
      </c>
      <c r="F73" s="49">
        <v>0</v>
      </c>
      <c r="G73" s="49">
        <f>150+137.5+26.19+11.31+217.4</f>
        <v>542.4</v>
      </c>
      <c r="H73" s="51">
        <v>0</v>
      </c>
    </row>
    <row r="74" spans="1:8" ht="16.5" thickBot="1" x14ac:dyDescent="0.3">
      <c r="B74" s="16" t="s">
        <v>9</v>
      </c>
      <c r="C74" s="122">
        <f>C73+D73+E73+F73+G73+H73</f>
        <v>1084.8</v>
      </c>
      <c r="D74" s="123"/>
      <c r="E74" s="123"/>
      <c r="F74" s="123"/>
      <c r="G74" s="123"/>
      <c r="H74" s="124"/>
    </row>
    <row r="75" spans="1:8" ht="21" customHeight="1" x14ac:dyDescent="0.25">
      <c r="B75" s="8"/>
      <c r="C75" s="9"/>
      <c r="D75" s="9"/>
      <c r="E75" s="9"/>
    </row>
    <row r="76" spans="1:8" ht="17.25" customHeight="1" thickBot="1" x14ac:dyDescent="0.35">
      <c r="A76" s="26"/>
      <c r="B76" s="107" t="s">
        <v>26</v>
      </c>
      <c r="C76" s="107"/>
      <c r="D76" s="107"/>
      <c r="E76" s="107"/>
      <c r="F76" s="107"/>
      <c r="G76" s="107"/>
      <c r="H76" s="107"/>
    </row>
    <row r="77" spans="1:8" ht="17.25" customHeight="1" thickBot="1" x14ac:dyDescent="0.35">
      <c r="A77" s="26"/>
      <c r="B77" s="127" t="s">
        <v>27</v>
      </c>
      <c r="C77" s="104" t="s">
        <v>4</v>
      </c>
      <c r="D77" s="105"/>
      <c r="E77" s="105"/>
      <c r="F77" s="105"/>
      <c r="G77" s="105"/>
      <c r="H77" s="106"/>
    </row>
    <row r="78" spans="1:8" ht="21" thickBot="1" x14ac:dyDescent="0.35">
      <c r="A78" s="26"/>
      <c r="B78" s="128"/>
      <c r="C78" s="73" t="s">
        <v>62</v>
      </c>
      <c r="D78" s="74" t="s">
        <v>63</v>
      </c>
      <c r="E78" s="74" t="s">
        <v>64</v>
      </c>
      <c r="F78" s="74" t="s">
        <v>69</v>
      </c>
      <c r="G78" s="74" t="s">
        <v>70</v>
      </c>
      <c r="H78" s="75" t="s">
        <v>71</v>
      </c>
    </row>
    <row r="79" spans="1:8" ht="18" customHeight="1" thickBot="1" x14ac:dyDescent="0.35">
      <c r="A79" s="26"/>
      <c r="B79" s="10" t="s">
        <v>28</v>
      </c>
      <c r="C79" s="48">
        <v>0</v>
      </c>
      <c r="D79" s="50">
        <v>0</v>
      </c>
      <c r="E79" s="49">
        <v>0</v>
      </c>
      <c r="F79" s="49">
        <v>0</v>
      </c>
      <c r="G79" s="49">
        <v>0</v>
      </c>
      <c r="H79" s="51">
        <v>0</v>
      </c>
    </row>
    <row r="80" spans="1:8" ht="21" thickBot="1" x14ac:dyDescent="0.35">
      <c r="A80" s="26"/>
      <c r="B80" s="38" t="s">
        <v>9</v>
      </c>
      <c r="C80" s="108">
        <f>C79+D79+E79+F79+G79+H79</f>
        <v>0</v>
      </c>
      <c r="D80" s="109"/>
      <c r="E80" s="109"/>
      <c r="F80" s="109"/>
      <c r="G80" s="109"/>
      <c r="H80" s="110"/>
    </row>
    <row r="81" spans="1:8" ht="20.25" x14ac:dyDescent="0.3">
      <c r="A81" s="26"/>
    </row>
    <row r="82" spans="1:8" ht="21" thickBot="1" x14ac:dyDescent="0.35">
      <c r="A82" s="26"/>
      <c r="B82" s="165" t="s">
        <v>29</v>
      </c>
      <c r="C82" s="165"/>
      <c r="D82" s="165"/>
      <c r="E82" s="165"/>
      <c r="F82" s="165"/>
      <c r="G82" s="165"/>
      <c r="H82" s="165"/>
    </row>
    <row r="83" spans="1:8" ht="18" customHeight="1" thickBot="1" x14ac:dyDescent="0.35">
      <c r="A83" s="26"/>
      <c r="B83" s="127" t="s">
        <v>30</v>
      </c>
      <c r="C83" s="104" t="s">
        <v>4</v>
      </c>
      <c r="D83" s="105"/>
      <c r="E83" s="105"/>
      <c r="F83" s="105"/>
      <c r="G83" s="105"/>
      <c r="H83" s="106"/>
    </row>
    <row r="84" spans="1:8" ht="19.5" customHeight="1" thickBot="1" x14ac:dyDescent="0.35">
      <c r="A84" s="26"/>
      <c r="B84" s="128"/>
      <c r="C84" s="73" t="s">
        <v>62</v>
      </c>
      <c r="D84" s="74" t="s">
        <v>63</v>
      </c>
      <c r="E84" s="74" t="s">
        <v>64</v>
      </c>
      <c r="F84" s="74" t="s">
        <v>69</v>
      </c>
      <c r="G84" s="74" t="s">
        <v>70</v>
      </c>
      <c r="H84" s="75" t="s">
        <v>71</v>
      </c>
    </row>
    <row r="85" spans="1:8" ht="21" thickBot="1" x14ac:dyDescent="0.35">
      <c r="A85" s="26"/>
      <c r="B85" s="10" t="s">
        <v>31</v>
      </c>
      <c r="C85" s="48">
        <v>48903.27</v>
      </c>
      <c r="D85" s="49">
        <v>60412.73</v>
      </c>
      <c r="E85" s="49">
        <v>59998</v>
      </c>
      <c r="F85" s="49">
        <v>61462</v>
      </c>
      <c r="G85" s="49">
        <v>52147</v>
      </c>
      <c r="H85" s="51">
        <v>51230</v>
      </c>
    </row>
    <row r="86" spans="1:8" ht="21" thickBot="1" x14ac:dyDescent="0.35">
      <c r="A86" s="26"/>
      <c r="B86" s="39" t="s">
        <v>9</v>
      </c>
      <c r="C86" s="166">
        <f>C85+D85+E85+F85+G85+H85</f>
        <v>334153</v>
      </c>
      <c r="D86" s="167"/>
      <c r="E86" s="167"/>
      <c r="F86" s="167"/>
      <c r="G86" s="167"/>
      <c r="H86" s="168"/>
    </row>
    <row r="87" spans="1:8" ht="20.25" x14ac:dyDescent="0.3">
      <c r="A87" s="26"/>
    </row>
    <row r="88" spans="1:8" ht="16.5" customHeight="1" thickBot="1" x14ac:dyDescent="0.35">
      <c r="A88" s="26"/>
      <c r="B88" s="169" t="s">
        <v>32</v>
      </c>
      <c r="C88" s="169"/>
      <c r="D88" s="169"/>
      <c r="E88" s="169"/>
      <c r="F88" s="169"/>
      <c r="G88" s="169"/>
      <c r="H88" s="169"/>
    </row>
    <row r="89" spans="1:8" ht="21" thickBot="1" x14ac:dyDescent="0.35">
      <c r="A89" s="26"/>
      <c r="B89" s="96" t="s">
        <v>33</v>
      </c>
      <c r="C89" s="104" t="s">
        <v>4</v>
      </c>
      <c r="D89" s="105"/>
      <c r="E89" s="105"/>
      <c r="F89" s="105"/>
      <c r="G89" s="105"/>
      <c r="H89" s="106"/>
    </row>
    <row r="90" spans="1:8" ht="21" thickBot="1" x14ac:dyDescent="0.35">
      <c r="A90" s="26"/>
      <c r="B90" s="97"/>
      <c r="C90" s="73" t="s">
        <v>62</v>
      </c>
      <c r="D90" s="74" t="s">
        <v>63</v>
      </c>
      <c r="E90" s="74" t="s">
        <v>64</v>
      </c>
      <c r="F90" s="74" t="s">
        <v>69</v>
      </c>
      <c r="G90" s="74" t="s">
        <v>70</v>
      </c>
      <c r="H90" s="75" t="s">
        <v>71</v>
      </c>
    </row>
    <row r="91" spans="1:8" ht="21" thickBot="1" x14ac:dyDescent="0.35">
      <c r="A91" s="26"/>
      <c r="B91" s="10" t="s">
        <v>36</v>
      </c>
      <c r="C91" s="48">
        <v>1200</v>
      </c>
      <c r="D91" s="50">
        <v>900</v>
      </c>
      <c r="E91" s="50">
        <v>1200</v>
      </c>
      <c r="F91" s="49">
        <v>800</v>
      </c>
      <c r="G91" s="49">
        <v>900</v>
      </c>
      <c r="H91" s="51">
        <v>900</v>
      </c>
    </row>
    <row r="92" spans="1:8" ht="21" thickBot="1" x14ac:dyDescent="0.35">
      <c r="A92" s="26"/>
      <c r="B92" s="40" t="s">
        <v>9</v>
      </c>
      <c r="C92" s="170">
        <f>C91+D91+E91+F91+G91+H91</f>
        <v>5900</v>
      </c>
      <c r="D92" s="171"/>
      <c r="E92" s="171"/>
      <c r="F92" s="171"/>
      <c r="G92" s="171"/>
      <c r="H92" s="172"/>
    </row>
    <row r="93" spans="1:8" ht="20.25" x14ac:dyDescent="0.3">
      <c r="A93" s="26"/>
    </row>
    <row r="94" spans="1:8" ht="17.25" customHeight="1" thickBot="1" x14ac:dyDescent="0.35">
      <c r="A94" s="26"/>
      <c r="B94" s="173" t="s">
        <v>44</v>
      </c>
      <c r="C94" s="173"/>
      <c r="D94" s="173"/>
      <c r="E94" s="173"/>
      <c r="F94" s="173"/>
      <c r="G94" s="173"/>
      <c r="H94" s="173"/>
    </row>
    <row r="95" spans="1:8" ht="21" thickBot="1" x14ac:dyDescent="0.35">
      <c r="A95" s="26"/>
      <c r="B95" s="96" t="s">
        <v>51</v>
      </c>
      <c r="C95" s="104" t="s">
        <v>4</v>
      </c>
      <c r="D95" s="105"/>
      <c r="E95" s="105"/>
      <c r="F95" s="105"/>
      <c r="G95" s="105"/>
      <c r="H95" s="106"/>
    </row>
    <row r="96" spans="1:8" ht="21" thickBot="1" x14ac:dyDescent="0.35">
      <c r="A96" s="26"/>
      <c r="B96" s="97"/>
      <c r="C96" s="73" t="s">
        <v>62</v>
      </c>
      <c r="D96" s="74" t="s">
        <v>63</v>
      </c>
      <c r="E96" s="74" t="s">
        <v>64</v>
      </c>
      <c r="F96" s="74" t="s">
        <v>69</v>
      </c>
      <c r="G96" s="74" t="s">
        <v>70</v>
      </c>
      <c r="H96" s="75" t="s">
        <v>71</v>
      </c>
    </row>
    <row r="97" spans="1:8" ht="21" thickBot="1" x14ac:dyDescent="0.35">
      <c r="A97" s="26"/>
      <c r="B97" s="10" t="s">
        <v>45</v>
      </c>
      <c r="C97" s="48">
        <f>385.37+3.51</f>
        <v>388.88</v>
      </c>
      <c r="D97" s="49">
        <v>3.73</v>
      </c>
      <c r="E97" s="49">
        <v>0</v>
      </c>
      <c r="F97" s="49">
        <v>0</v>
      </c>
      <c r="G97" s="49">
        <v>419.77</v>
      </c>
      <c r="H97" s="51"/>
    </row>
    <row r="98" spans="1:8" ht="21" thickBot="1" x14ac:dyDescent="0.35">
      <c r="A98" s="43"/>
      <c r="B98" s="44" t="s">
        <v>9</v>
      </c>
      <c r="C98" s="114">
        <f>C97+D97+E97+F97+G97+H97</f>
        <v>812.38</v>
      </c>
      <c r="D98" s="115"/>
      <c r="E98" s="115"/>
      <c r="F98" s="115"/>
      <c r="G98" s="115"/>
      <c r="H98" s="116"/>
    </row>
    <row r="99" spans="1:8" ht="20.25" x14ac:dyDescent="0.3">
      <c r="A99" s="26"/>
    </row>
    <row r="100" spans="1:8" ht="19.5" customHeight="1" thickBot="1" x14ac:dyDescent="0.35">
      <c r="A100" s="26"/>
      <c r="B100" s="117" t="s">
        <v>49</v>
      </c>
      <c r="C100" s="117"/>
      <c r="D100" s="117"/>
      <c r="E100" s="117"/>
      <c r="F100" s="117"/>
      <c r="G100" s="117"/>
      <c r="H100" s="117"/>
    </row>
    <row r="101" spans="1:8" ht="21" thickBot="1" x14ac:dyDescent="0.35">
      <c r="A101" s="26"/>
      <c r="B101" s="96" t="s">
        <v>50</v>
      </c>
      <c r="C101" s="104" t="s">
        <v>4</v>
      </c>
      <c r="D101" s="105"/>
      <c r="E101" s="105"/>
      <c r="F101" s="105"/>
      <c r="G101" s="105"/>
      <c r="H101" s="106"/>
    </row>
    <row r="102" spans="1:8" ht="21" thickBot="1" x14ac:dyDescent="0.35">
      <c r="A102" s="26"/>
      <c r="B102" s="97"/>
      <c r="C102" s="73" t="s">
        <v>62</v>
      </c>
      <c r="D102" s="74" t="s">
        <v>63</v>
      </c>
      <c r="E102" s="74" t="s">
        <v>64</v>
      </c>
      <c r="F102" s="74" t="s">
        <v>69</v>
      </c>
      <c r="G102" s="74" t="s">
        <v>70</v>
      </c>
      <c r="H102" s="75" t="s">
        <v>71</v>
      </c>
    </row>
    <row r="103" spans="1:8" ht="21" thickBot="1" x14ac:dyDescent="0.35">
      <c r="A103" s="26"/>
      <c r="B103" s="10" t="s">
        <v>52</v>
      </c>
      <c r="C103" s="48">
        <v>0</v>
      </c>
      <c r="D103" s="49">
        <v>0</v>
      </c>
      <c r="E103" s="49">
        <v>0</v>
      </c>
      <c r="F103" s="49">
        <v>0</v>
      </c>
      <c r="G103" s="49">
        <v>0</v>
      </c>
      <c r="H103" s="51">
        <v>0</v>
      </c>
    </row>
    <row r="104" spans="1:8" ht="21" thickBot="1" x14ac:dyDescent="0.35">
      <c r="A104" s="26"/>
      <c r="B104" s="65" t="s">
        <v>9</v>
      </c>
      <c r="C104" s="118">
        <f>C103+D103+E103+F103+G103+H103</f>
        <v>0</v>
      </c>
      <c r="D104" s="119"/>
      <c r="E104" s="119"/>
      <c r="F104" s="119"/>
      <c r="G104" s="119"/>
      <c r="H104" s="120"/>
    </row>
    <row r="105" spans="1:8" ht="19.5" customHeight="1" x14ac:dyDescent="0.3">
      <c r="A105" s="26"/>
      <c r="B105" s="26"/>
      <c r="C105" s="26"/>
      <c r="D105" s="26"/>
    </row>
    <row r="106" spans="1:8" ht="19.5" customHeight="1" thickBot="1" x14ac:dyDescent="0.35">
      <c r="A106" s="26"/>
      <c r="B106" s="121" t="s">
        <v>54</v>
      </c>
      <c r="C106" s="121"/>
      <c r="D106" s="121"/>
      <c r="E106" s="121"/>
      <c r="F106" s="121"/>
      <c r="G106" s="121"/>
      <c r="H106" s="121"/>
    </row>
    <row r="107" spans="1:8" ht="19.5" customHeight="1" thickBot="1" x14ac:dyDescent="0.35">
      <c r="A107" s="26"/>
      <c r="B107" s="96" t="s">
        <v>55</v>
      </c>
      <c r="C107" s="98" t="s">
        <v>4</v>
      </c>
      <c r="D107" s="99"/>
      <c r="E107" s="99"/>
      <c r="F107" s="99"/>
      <c r="G107" s="99"/>
      <c r="H107" s="100"/>
    </row>
    <row r="108" spans="1:8" ht="19.5" customHeight="1" thickBot="1" x14ac:dyDescent="0.35">
      <c r="A108" s="26"/>
      <c r="B108" s="160"/>
      <c r="C108" s="53" t="s">
        <v>62</v>
      </c>
      <c r="D108" s="54" t="s">
        <v>63</v>
      </c>
      <c r="E108" s="54" t="s">
        <v>64</v>
      </c>
      <c r="F108" s="54" t="s">
        <v>69</v>
      </c>
      <c r="G108" s="54" t="s">
        <v>70</v>
      </c>
      <c r="H108" s="55" t="s">
        <v>71</v>
      </c>
    </row>
    <row r="109" spans="1:8" ht="19.5" customHeight="1" x14ac:dyDescent="0.3">
      <c r="A109" s="26"/>
      <c r="B109" s="20" t="s">
        <v>56</v>
      </c>
      <c r="C109" s="90">
        <v>503.45</v>
      </c>
      <c r="D109" s="80">
        <v>0</v>
      </c>
      <c r="E109" s="80">
        <f>451.16+431</f>
        <v>882.16000000000008</v>
      </c>
      <c r="F109" s="80">
        <v>508.45</v>
      </c>
      <c r="G109" s="80">
        <f>458.16+40.77</f>
        <v>498.93</v>
      </c>
      <c r="H109" s="81">
        <v>125</v>
      </c>
    </row>
    <row r="110" spans="1:8" ht="19.5" customHeight="1" x14ac:dyDescent="0.3">
      <c r="A110" s="26"/>
      <c r="B110" s="21" t="s">
        <v>58</v>
      </c>
      <c r="C110" s="67">
        <v>3851.39</v>
      </c>
      <c r="D110" s="7">
        <v>0</v>
      </c>
      <c r="E110" s="7">
        <f>3451.31+3297.16</f>
        <v>6748.4699999999993</v>
      </c>
      <c r="F110" s="7">
        <v>3889.64</v>
      </c>
      <c r="G110" s="7">
        <f>3504.86+311.89</f>
        <v>3816.75</v>
      </c>
      <c r="H110" s="6">
        <v>956.25</v>
      </c>
    </row>
    <row r="111" spans="1:8" ht="19.5" customHeight="1" thickBot="1" x14ac:dyDescent="0.35">
      <c r="A111" s="26"/>
      <c r="B111" s="33" t="s">
        <v>57</v>
      </c>
      <c r="C111" s="68">
        <v>679.66</v>
      </c>
      <c r="D111" s="47">
        <v>0</v>
      </c>
      <c r="E111" s="47">
        <f>609.05+581.85</f>
        <v>1190.9000000000001</v>
      </c>
      <c r="F111" s="47">
        <v>686.41</v>
      </c>
      <c r="G111" s="47">
        <f>618.5+55.04</f>
        <v>673.54</v>
      </c>
      <c r="H111" s="46">
        <v>168.75</v>
      </c>
    </row>
    <row r="112" spans="1:8" ht="19.5" customHeight="1" thickBot="1" x14ac:dyDescent="0.35">
      <c r="A112" s="26"/>
      <c r="B112" s="66" t="s">
        <v>9</v>
      </c>
      <c r="C112" s="161">
        <f>C109+C110+C111+D109+D110+D111+E109+E110+E111+F109+F110+F111+G109+G110+G111+H109+H110+H111</f>
        <v>25179.75</v>
      </c>
      <c r="D112" s="162"/>
      <c r="E112" s="162"/>
      <c r="F112" s="162"/>
      <c r="G112" s="162"/>
      <c r="H112" s="163"/>
    </row>
    <row r="113" spans="1:8" ht="19.5" customHeight="1" x14ac:dyDescent="0.3">
      <c r="A113" s="26"/>
      <c r="B113" s="26"/>
      <c r="C113" s="26"/>
      <c r="D113" s="26"/>
    </row>
    <row r="114" spans="1:8" ht="19.5" customHeight="1" thickBot="1" x14ac:dyDescent="0.35">
      <c r="A114" s="26"/>
      <c r="B114" s="164" t="s">
        <v>61</v>
      </c>
      <c r="C114" s="164"/>
      <c r="D114" s="164"/>
      <c r="E114" s="164"/>
      <c r="F114" s="164"/>
      <c r="G114" s="164"/>
      <c r="H114" s="164"/>
    </row>
    <row r="115" spans="1:8" ht="19.5" customHeight="1" thickBot="1" x14ac:dyDescent="0.35">
      <c r="A115" s="26"/>
      <c r="B115" s="96" t="s">
        <v>59</v>
      </c>
      <c r="C115" s="98" t="s">
        <v>4</v>
      </c>
      <c r="D115" s="99"/>
      <c r="E115" s="99"/>
      <c r="F115" s="99"/>
      <c r="G115" s="99"/>
      <c r="H115" s="100"/>
    </row>
    <row r="116" spans="1:8" ht="19.5" customHeight="1" thickBot="1" x14ac:dyDescent="0.35">
      <c r="A116" s="26"/>
      <c r="B116" s="97"/>
      <c r="C116" s="53" t="s">
        <v>62</v>
      </c>
      <c r="D116" s="54" t="s">
        <v>63</v>
      </c>
      <c r="E116" s="54" t="s">
        <v>64</v>
      </c>
      <c r="F116" s="54" t="s">
        <v>69</v>
      </c>
      <c r="G116" s="54" t="s">
        <v>70</v>
      </c>
      <c r="H116" s="55" t="s">
        <v>71</v>
      </c>
    </row>
    <row r="117" spans="1:8" ht="19.5" customHeight="1" thickBot="1" x14ac:dyDescent="0.35">
      <c r="A117" s="26"/>
      <c r="B117" s="10" t="s">
        <v>60</v>
      </c>
      <c r="C117" s="82">
        <v>0</v>
      </c>
      <c r="D117" s="83">
        <v>0</v>
      </c>
      <c r="E117" s="83">
        <v>0</v>
      </c>
      <c r="F117" s="83">
        <v>0</v>
      </c>
      <c r="G117" s="83">
        <v>0</v>
      </c>
      <c r="H117" s="84">
        <v>0</v>
      </c>
    </row>
    <row r="118" spans="1:8" ht="19.5" customHeight="1" thickBot="1" x14ac:dyDescent="0.35">
      <c r="A118" s="70"/>
      <c r="B118" s="71" t="s">
        <v>9</v>
      </c>
      <c r="C118" s="111">
        <f>C117+D117+E117+F117+G117+H117</f>
        <v>0</v>
      </c>
      <c r="D118" s="112"/>
      <c r="E118" s="112"/>
      <c r="F118" s="112"/>
      <c r="G118" s="112"/>
      <c r="H118" s="113"/>
    </row>
    <row r="119" spans="1:8" ht="19.5" customHeight="1" x14ac:dyDescent="0.3">
      <c r="A119" s="26"/>
      <c r="B119" s="26"/>
      <c r="C119" s="26"/>
      <c r="D119" s="26"/>
    </row>
    <row r="120" spans="1:8" ht="19.5" customHeight="1" thickBot="1" x14ac:dyDescent="0.35">
      <c r="A120" s="26"/>
      <c r="B120" s="178" t="s">
        <v>76</v>
      </c>
      <c r="C120" s="178"/>
      <c r="D120" s="178"/>
      <c r="E120" s="178"/>
      <c r="F120" s="178"/>
      <c r="G120" s="178"/>
      <c r="H120" s="178"/>
    </row>
    <row r="121" spans="1:8" ht="19.5" customHeight="1" thickBot="1" x14ac:dyDescent="0.35">
      <c r="A121" s="26"/>
      <c r="B121" s="96" t="s">
        <v>34</v>
      </c>
      <c r="C121" s="98" t="s">
        <v>4</v>
      </c>
      <c r="D121" s="99"/>
      <c r="E121" s="99"/>
      <c r="F121" s="99"/>
      <c r="G121" s="99"/>
      <c r="H121" s="100"/>
    </row>
    <row r="122" spans="1:8" ht="19.5" customHeight="1" thickBot="1" x14ac:dyDescent="0.35">
      <c r="A122" s="26"/>
      <c r="B122" s="97"/>
      <c r="C122" s="53" t="s">
        <v>62</v>
      </c>
      <c r="D122" s="54" t="s">
        <v>63</v>
      </c>
      <c r="E122" s="54" t="s">
        <v>64</v>
      </c>
      <c r="F122" s="54" t="s">
        <v>69</v>
      </c>
      <c r="G122" s="54" t="s">
        <v>70</v>
      </c>
      <c r="H122" s="55" t="s">
        <v>71</v>
      </c>
    </row>
    <row r="123" spans="1:8" ht="19.5" customHeight="1" thickBot="1" x14ac:dyDescent="0.35">
      <c r="A123" s="26"/>
      <c r="B123" s="10" t="s">
        <v>77</v>
      </c>
      <c r="C123" s="82">
        <v>0</v>
      </c>
      <c r="D123" s="83">
        <v>0</v>
      </c>
      <c r="E123" s="83">
        <v>0</v>
      </c>
      <c r="F123" s="83">
        <v>0</v>
      </c>
      <c r="G123" s="83">
        <f>1500+1600+1999.99+2000+1500</f>
        <v>8599.99</v>
      </c>
      <c r="H123" s="84">
        <v>0</v>
      </c>
    </row>
    <row r="124" spans="1:8" ht="19.5" customHeight="1" thickBot="1" x14ac:dyDescent="0.35">
      <c r="A124" s="26"/>
      <c r="B124" s="91" t="s">
        <v>9</v>
      </c>
      <c r="C124" s="179">
        <f>C123+D123+E123+F123+G123+H123</f>
        <v>8599.99</v>
      </c>
      <c r="D124" s="180"/>
      <c r="E124" s="180"/>
      <c r="F124" s="180"/>
      <c r="G124" s="180"/>
      <c r="H124" s="181"/>
    </row>
    <row r="125" spans="1:8" ht="19.5" customHeight="1" x14ac:dyDescent="0.3">
      <c r="A125" s="26"/>
      <c r="B125" s="26"/>
      <c r="C125" s="26"/>
      <c r="D125" s="26"/>
    </row>
    <row r="126" spans="1:8" ht="19.5" customHeight="1" thickBot="1" x14ac:dyDescent="0.35">
      <c r="A126" s="26"/>
      <c r="B126" s="174" t="s">
        <v>79</v>
      </c>
      <c r="C126" s="174"/>
      <c r="D126" s="174"/>
      <c r="E126" s="174"/>
      <c r="F126" s="174"/>
      <c r="G126" s="174"/>
      <c r="H126" s="174"/>
    </row>
    <row r="127" spans="1:8" ht="19.5" customHeight="1" thickBot="1" x14ac:dyDescent="0.35">
      <c r="A127" s="26"/>
      <c r="B127" s="96" t="s">
        <v>34</v>
      </c>
      <c r="C127" s="98" t="s">
        <v>4</v>
      </c>
      <c r="D127" s="99"/>
      <c r="E127" s="99"/>
      <c r="F127" s="99"/>
      <c r="G127" s="99"/>
      <c r="H127" s="100"/>
    </row>
    <row r="128" spans="1:8" ht="19.5" customHeight="1" thickBot="1" x14ac:dyDescent="0.35">
      <c r="A128" s="26"/>
      <c r="B128" s="97"/>
      <c r="C128" s="53" t="s">
        <v>62</v>
      </c>
      <c r="D128" s="54" t="s">
        <v>63</v>
      </c>
      <c r="E128" s="54" t="s">
        <v>64</v>
      </c>
      <c r="F128" s="54" t="s">
        <v>69</v>
      </c>
      <c r="G128" s="54" t="s">
        <v>70</v>
      </c>
      <c r="H128" s="55" t="s">
        <v>71</v>
      </c>
    </row>
    <row r="129" spans="1:11" ht="19.5" customHeight="1" thickBot="1" x14ac:dyDescent="0.35">
      <c r="A129" s="26"/>
      <c r="B129" s="10" t="s">
        <v>78</v>
      </c>
      <c r="C129" s="82">
        <v>0</v>
      </c>
      <c r="D129" s="83">
        <v>0</v>
      </c>
      <c r="E129" s="83">
        <v>0</v>
      </c>
      <c r="F129" s="83">
        <v>0</v>
      </c>
      <c r="G129" s="83">
        <f>500+700</f>
        <v>1200</v>
      </c>
      <c r="H129" s="84">
        <v>0</v>
      </c>
    </row>
    <row r="130" spans="1:11" ht="19.5" customHeight="1" thickBot="1" x14ac:dyDescent="0.35">
      <c r="A130" s="26"/>
      <c r="B130" s="92" t="s">
        <v>9</v>
      </c>
      <c r="C130" s="175">
        <f>C129+D129+E129+F129+G129+H129</f>
        <v>1200</v>
      </c>
      <c r="D130" s="176"/>
      <c r="E130" s="176"/>
      <c r="F130" s="176"/>
      <c r="G130" s="176"/>
      <c r="H130" s="177"/>
    </row>
    <row r="131" spans="1:11" ht="19.5" customHeight="1" x14ac:dyDescent="0.3">
      <c r="A131" s="26"/>
      <c r="B131" s="26"/>
      <c r="C131" s="26"/>
      <c r="D131" s="26"/>
    </row>
    <row r="132" spans="1:11" ht="19.5" customHeight="1" thickBot="1" x14ac:dyDescent="0.35">
      <c r="A132" s="26"/>
      <c r="B132" s="95" t="s">
        <v>81</v>
      </c>
      <c r="C132" s="95"/>
      <c r="D132" s="95"/>
      <c r="E132" s="95"/>
      <c r="F132" s="95"/>
      <c r="G132" s="95"/>
      <c r="H132" s="95"/>
    </row>
    <row r="133" spans="1:11" ht="19.5" customHeight="1" thickBot="1" x14ac:dyDescent="0.35">
      <c r="A133" s="26"/>
      <c r="B133" s="96" t="s">
        <v>34</v>
      </c>
      <c r="C133" s="98" t="s">
        <v>4</v>
      </c>
      <c r="D133" s="99"/>
      <c r="E133" s="99"/>
      <c r="F133" s="99"/>
      <c r="G133" s="99"/>
      <c r="H133" s="100"/>
      <c r="K133" s="27"/>
    </row>
    <row r="134" spans="1:11" ht="19.5" customHeight="1" thickBot="1" x14ac:dyDescent="0.35">
      <c r="A134" s="26"/>
      <c r="B134" s="97"/>
      <c r="C134" s="53" t="s">
        <v>62</v>
      </c>
      <c r="D134" s="54" t="s">
        <v>63</v>
      </c>
      <c r="E134" s="54" t="s">
        <v>64</v>
      </c>
      <c r="F134" s="54" t="s">
        <v>69</v>
      </c>
      <c r="G134" s="54" t="s">
        <v>70</v>
      </c>
      <c r="H134" s="55" t="s">
        <v>71</v>
      </c>
    </row>
    <row r="135" spans="1:11" ht="19.5" customHeight="1" thickBot="1" x14ac:dyDescent="0.35">
      <c r="A135" s="26"/>
      <c r="B135" s="10" t="s">
        <v>80</v>
      </c>
      <c r="C135" s="82">
        <v>0</v>
      </c>
      <c r="D135" s="83">
        <v>0</v>
      </c>
      <c r="E135" s="83">
        <v>0</v>
      </c>
      <c r="F135" s="83">
        <v>0</v>
      </c>
      <c r="G135" s="83">
        <v>1000</v>
      </c>
      <c r="H135" s="84">
        <v>0</v>
      </c>
    </row>
    <row r="136" spans="1:11" ht="19.5" customHeight="1" thickBot="1" x14ac:dyDescent="0.35">
      <c r="A136" s="26"/>
      <c r="B136" s="94" t="s">
        <v>9</v>
      </c>
      <c r="C136" s="101">
        <f>C135+D135+E135+F135+G135+H135</f>
        <v>1000</v>
      </c>
      <c r="D136" s="102"/>
      <c r="E136" s="102"/>
      <c r="F136" s="102"/>
      <c r="G136" s="102"/>
      <c r="H136" s="103"/>
    </row>
    <row r="137" spans="1:11" ht="19.5" customHeight="1" x14ac:dyDescent="0.3">
      <c r="A137" s="26"/>
      <c r="B137" s="26"/>
      <c r="C137" s="26"/>
      <c r="D137" s="26"/>
    </row>
    <row r="138" spans="1:11" ht="19.5" customHeight="1" x14ac:dyDescent="0.3">
      <c r="A138" s="26"/>
      <c r="B138" s="26"/>
      <c r="C138" s="26"/>
      <c r="D138" s="26"/>
    </row>
    <row r="139" spans="1:11" ht="19.5" customHeight="1" x14ac:dyDescent="0.3">
      <c r="A139" s="26"/>
      <c r="B139" s="26"/>
      <c r="C139" s="26"/>
      <c r="D139" s="26"/>
    </row>
    <row r="140" spans="1:11" ht="19.5" customHeight="1" x14ac:dyDescent="0.3">
      <c r="A140" s="26"/>
      <c r="B140" s="26"/>
      <c r="C140" s="26"/>
      <c r="D140" s="26"/>
    </row>
    <row r="141" spans="1:11" ht="19.5" customHeight="1" x14ac:dyDescent="0.3">
      <c r="A141" s="26"/>
      <c r="B141" s="26"/>
      <c r="C141" s="26"/>
      <c r="D141" s="26"/>
    </row>
    <row r="142" spans="1:11" ht="20.25" x14ac:dyDescent="0.3">
      <c r="A142" s="26"/>
      <c r="B142" s="26"/>
      <c r="C142" s="42" t="s">
        <v>43</v>
      </c>
      <c r="D142" s="42"/>
      <c r="E142" s="42" t="s">
        <v>41</v>
      </c>
    </row>
    <row r="143" spans="1:11" ht="20.25" x14ac:dyDescent="0.3">
      <c r="A143" s="26"/>
      <c r="B143" s="26"/>
      <c r="C143" s="42"/>
      <c r="D143" s="42"/>
      <c r="E143" s="42"/>
      <c r="F143" s="27"/>
    </row>
    <row r="144" spans="1:11" ht="20.25" x14ac:dyDescent="0.3">
      <c r="A144" s="26"/>
      <c r="B144" s="26"/>
      <c r="C144" s="42" t="s">
        <v>39</v>
      </c>
      <c r="D144" s="42"/>
      <c r="E144" s="42"/>
    </row>
    <row r="145" spans="1:6" ht="20.25" x14ac:dyDescent="0.3">
      <c r="A145" s="26"/>
      <c r="B145" s="26"/>
      <c r="C145" s="42" t="s">
        <v>40</v>
      </c>
      <c r="D145" s="42"/>
      <c r="E145" s="93"/>
    </row>
    <row r="146" spans="1:6" x14ac:dyDescent="0.25">
      <c r="E146" s="27"/>
      <c r="F146" s="27"/>
    </row>
  </sheetData>
  <mergeCells count="72">
    <mergeCell ref="B126:H126"/>
    <mergeCell ref="B127:B128"/>
    <mergeCell ref="C127:H127"/>
    <mergeCell ref="C130:H130"/>
    <mergeCell ref="B120:H120"/>
    <mergeCell ref="B121:B122"/>
    <mergeCell ref="C121:H121"/>
    <mergeCell ref="C124:H124"/>
    <mergeCell ref="B95:B96"/>
    <mergeCell ref="B77:B78"/>
    <mergeCell ref="B89:B90"/>
    <mergeCell ref="B83:B84"/>
    <mergeCell ref="B82:H82"/>
    <mergeCell ref="C86:H86"/>
    <mergeCell ref="C83:H83"/>
    <mergeCell ref="B88:H88"/>
    <mergeCell ref="C89:H89"/>
    <mergeCell ref="C92:H92"/>
    <mergeCell ref="C95:H95"/>
    <mergeCell ref="B94:H94"/>
    <mergeCell ref="B107:B108"/>
    <mergeCell ref="B101:B102"/>
    <mergeCell ref="C112:H112"/>
    <mergeCell ref="C115:H115"/>
    <mergeCell ref="B114:H114"/>
    <mergeCell ref="B71:B72"/>
    <mergeCell ref="C68:H68"/>
    <mergeCell ref="B65:B66"/>
    <mergeCell ref="B59:B60"/>
    <mergeCell ref="B70:H70"/>
    <mergeCell ref="C53:H53"/>
    <mergeCell ref="C54:H54"/>
    <mergeCell ref="C55:H55"/>
    <mergeCell ref="C56:H56"/>
    <mergeCell ref="B58:H58"/>
    <mergeCell ref="B40:H40"/>
    <mergeCell ref="C50:H50"/>
    <mergeCell ref="C51:H51"/>
    <mergeCell ref="B41:B42"/>
    <mergeCell ref="C52:H52"/>
    <mergeCell ref="C74:H74"/>
    <mergeCell ref="B1:E1"/>
    <mergeCell ref="B3:E3"/>
    <mergeCell ref="B5:E5"/>
    <mergeCell ref="B35:B36"/>
    <mergeCell ref="C10:H10"/>
    <mergeCell ref="B9:H9"/>
    <mergeCell ref="B7:H7"/>
    <mergeCell ref="C35:H35"/>
    <mergeCell ref="B34:H34"/>
    <mergeCell ref="C59:H59"/>
    <mergeCell ref="C62:H62"/>
    <mergeCell ref="C65:H65"/>
    <mergeCell ref="B64:H64"/>
    <mergeCell ref="C38:H38"/>
    <mergeCell ref="C41:H41"/>
    <mergeCell ref="B132:H132"/>
    <mergeCell ref="B133:B134"/>
    <mergeCell ref="C133:H133"/>
    <mergeCell ref="C136:H136"/>
    <mergeCell ref="C71:H71"/>
    <mergeCell ref="B76:H76"/>
    <mergeCell ref="C80:H80"/>
    <mergeCell ref="C77:H77"/>
    <mergeCell ref="C118:H118"/>
    <mergeCell ref="C98:H98"/>
    <mergeCell ref="B100:H100"/>
    <mergeCell ref="C101:H101"/>
    <mergeCell ref="C104:H104"/>
    <mergeCell ref="C107:H107"/>
    <mergeCell ref="B106:H106"/>
    <mergeCell ref="B115:B11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Drugo tromjesečje 2022.godine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Racunovodstvo</cp:lastModifiedBy>
  <cp:lastPrinted>2022-07-04T13:40:02Z</cp:lastPrinted>
  <dcterms:created xsi:type="dcterms:W3CDTF">2017-04-09T18:12:24Z</dcterms:created>
  <dcterms:modified xsi:type="dcterms:W3CDTF">2022-07-04T13:40:03Z</dcterms:modified>
</cp:coreProperties>
</file>