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cunovodstvo\Desktop\Glazbena škola Josipa Runjanina - RAD (Martina)\Poslovanje Glazbena škola - 2022. godina\Financijska izvješća za 2022. godinu\Šestomjesečna (I.-VI.2022.)\"/>
    </mc:Choice>
  </mc:AlternateContent>
  <xr:revisionPtr revIDLastSave="0" documentId="13_ncr:1_{F0FCB53F-1A8B-4145-8FFF-19EF0524004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LP(R)FP-Ril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" i="5" l="1"/>
  <c r="E8" i="5"/>
  <c r="M168" i="5"/>
  <c r="M173" i="5"/>
  <c r="M172" i="5" s="1"/>
  <c r="M160" i="5"/>
  <c r="M156" i="5"/>
  <c r="M155" i="5" s="1"/>
  <c r="M154" i="5" s="1"/>
  <c r="M150" i="5" s="1"/>
  <c r="M139" i="5"/>
  <c r="M138" i="5" s="1"/>
  <c r="M137" i="5" s="1"/>
  <c r="M143" i="5"/>
  <c r="M119" i="5"/>
  <c r="M118" i="5" s="1"/>
  <c r="M123" i="5"/>
  <c r="M125" i="5"/>
  <c r="M127" i="5"/>
  <c r="M134" i="5"/>
  <c r="M115" i="5"/>
  <c r="M114" i="5" s="1"/>
  <c r="M66" i="5"/>
  <c r="M72" i="5"/>
  <c r="M77" i="5"/>
  <c r="M82" i="5"/>
  <c r="M88" i="5"/>
  <c r="M94" i="5"/>
  <c r="M97" i="5"/>
  <c r="M103" i="5"/>
  <c r="M107" i="5"/>
  <c r="M56" i="5"/>
  <c r="M61" i="5"/>
  <c r="M63" i="5"/>
  <c r="M50" i="5"/>
  <c r="M42" i="5"/>
  <c r="M26" i="5"/>
  <c r="M25" i="5" s="1"/>
  <c r="M35" i="5"/>
  <c r="U9" i="5"/>
  <c r="U14" i="5"/>
  <c r="U20" i="5"/>
  <c r="U25" i="5"/>
  <c r="U24" i="5" s="1"/>
  <c r="Q94" i="5"/>
  <c r="S9" i="5"/>
  <c r="S14" i="5"/>
  <c r="S20" i="5"/>
  <c r="S25" i="5"/>
  <c r="S24" i="5" s="1"/>
  <c r="Q77" i="5"/>
  <c r="Q66" i="5"/>
  <c r="Q97" i="5"/>
  <c r="Q127" i="5"/>
  <c r="Q132" i="5"/>
  <c r="Q143" i="5"/>
  <c r="Q138" i="5" s="1"/>
  <c r="Q137" i="5" s="1"/>
  <c r="Q61" i="5"/>
  <c r="Q41" i="5" s="1"/>
  <c r="Q26" i="5"/>
  <c r="Q25" i="5" s="1"/>
  <c r="Q20" i="5"/>
  <c r="Q14" i="5"/>
  <c r="Q10" i="5"/>
  <c r="Q9" i="5" s="1"/>
  <c r="I20" i="5"/>
  <c r="I14" i="5"/>
  <c r="I9" i="5"/>
  <c r="I25" i="5"/>
  <c r="U8" i="5" l="1"/>
  <c r="U7" i="5" s="1"/>
  <c r="U180" i="5" s="1"/>
  <c r="M41" i="5"/>
  <c r="Q65" i="5"/>
  <c r="Q24" i="5" s="1"/>
  <c r="M65" i="5"/>
  <c r="M24" i="5" s="1"/>
  <c r="M7" i="5" s="1"/>
  <c r="M180" i="5" s="1"/>
  <c r="Q118" i="5"/>
  <c r="I8" i="5"/>
  <c r="S8" i="5"/>
  <c r="S7" i="5" s="1"/>
  <c r="S180" i="5" s="1"/>
  <c r="Q8" i="5"/>
  <c r="O107" i="5"/>
  <c r="O66" i="5"/>
  <c r="O90" i="5"/>
  <c r="O88" i="5" s="1"/>
  <c r="I50" i="5"/>
  <c r="I41" i="5" s="1"/>
  <c r="I77" i="5"/>
  <c r="I82" i="5"/>
  <c r="I88" i="5"/>
  <c r="I115" i="5"/>
  <c r="I114" i="5" s="1"/>
  <c r="I168" i="5"/>
  <c r="I155" i="5" s="1"/>
  <c r="I154" i="5" s="1"/>
  <c r="I150" i="5" s="1"/>
  <c r="G50" i="5"/>
  <c r="G42" i="5"/>
  <c r="G66" i="5"/>
  <c r="G72" i="5"/>
  <c r="G77" i="5"/>
  <c r="G88" i="5"/>
  <c r="G97" i="5"/>
  <c r="G103" i="5"/>
  <c r="G107" i="5"/>
  <c r="G123" i="5"/>
  <c r="G125" i="5"/>
  <c r="G139" i="5"/>
  <c r="G138" i="5" s="1"/>
  <c r="G137" i="5" s="1"/>
  <c r="G26" i="5"/>
  <c r="G25" i="5" s="1"/>
  <c r="E180" i="5"/>
  <c r="E174" i="5"/>
  <c r="E173" i="5"/>
  <c r="E172" i="5"/>
  <c r="E171" i="5"/>
  <c r="E170" i="5"/>
  <c r="E169" i="5"/>
  <c r="E168" i="5"/>
  <c r="E167" i="5"/>
  <c r="E166" i="5"/>
  <c r="E165" i="5"/>
  <c r="E164" i="5"/>
  <c r="E163" i="5"/>
  <c r="E162" i="5"/>
  <c r="E161" i="5"/>
  <c r="E160" i="5"/>
  <c r="E159" i="5"/>
  <c r="E158" i="5"/>
  <c r="E157" i="5"/>
  <c r="E156" i="5"/>
  <c r="E155" i="5"/>
  <c r="E154" i="5"/>
  <c r="E153" i="5"/>
  <c r="E152" i="5"/>
  <c r="E151" i="5"/>
  <c r="E150" i="5"/>
  <c r="E149" i="5"/>
  <c r="E148" i="5"/>
  <c r="E147" i="5"/>
  <c r="E146" i="5"/>
  <c r="E145" i="5"/>
  <c r="E144" i="5"/>
  <c r="E143" i="5"/>
  <c r="E142" i="5"/>
  <c r="E141" i="5"/>
  <c r="E140" i="5"/>
  <c r="E139" i="5"/>
  <c r="E138" i="5"/>
  <c r="E137" i="5"/>
  <c r="E136" i="5"/>
  <c r="E135" i="5"/>
  <c r="E134" i="5"/>
  <c r="E133" i="5"/>
  <c r="E132" i="5"/>
  <c r="E131" i="5"/>
  <c r="E130" i="5"/>
  <c r="E129" i="5"/>
  <c r="E128" i="5"/>
  <c r="E127" i="5"/>
  <c r="E126" i="5"/>
  <c r="E125" i="5"/>
  <c r="E124" i="5"/>
  <c r="E123" i="5"/>
  <c r="E121" i="5"/>
  <c r="E120" i="5"/>
  <c r="E119" i="5"/>
  <c r="E118" i="5"/>
  <c r="E117" i="5"/>
  <c r="E116" i="5"/>
  <c r="E115" i="5"/>
  <c r="E114" i="5"/>
  <c r="E113" i="5"/>
  <c r="E112" i="5"/>
  <c r="E111" i="5"/>
  <c r="E110" i="5"/>
  <c r="E109" i="5"/>
  <c r="E108" i="5"/>
  <c r="E107" i="5"/>
  <c r="E106" i="5"/>
  <c r="E105" i="5"/>
  <c r="E104" i="5"/>
  <c r="E103" i="5"/>
  <c r="E102" i="5"/>
  <c r="E101" i="5"/>
  <c r="E100" i="5"/>
  <c r="E99" i="5"/>
  <c r="E98" i="5"/>
  <c r="E97" i="5"/>
  <c r="E94" i="5"/>
  <c r="E93" i="5"/>
  <c r="E92" i="5"/>
  <c r="E91" i="5"/>
  <c r="E90" i="5"/>
  <c r="E89" i="5"/>
  <c r="E88" i="5"/>
  <c r="E87" i="5"/>
  <c r="E95" i="5"/>
  <c r="E86" i="5"/>
  <c r="E84" i="5"/>
  <c r="E83" i="5"/>
  <c r="E82" i="5"/>
  <c r="E81" i="5"/>
  <c r="E80" i="5"/>
  <c r="E79" i="5"/>
  <c r="E78" i="5"/>
  <c r="E77" i="5"/>
  <c r="E76" i="5"/>
  <c r="E75" i="5"/>
  <c r="E74" i="5"/>
  <c r="E73" i="5"/>
  <c r="E72" i="5"/>
  <c r="E71" i="5"/>
  <c r="E69" i="5"/>
  <c r="E67" i="5"/>
  <c r="E66" i="5"/>
  <c r="E65" i="5"/>
  <c r="E64" i="5"/>
  <c r="E63" i="5"/>
  <c r="E62" i="5"/>
  <c r="E61" i="5"/>
  <c r="E60" i="5"/>
  <c r="E59" i="5"/>
  <c r="E58" i="5"/>
  <c r="E57" i="5"/>
  <c r="E56" i="5"/>
  <c r="E54" i="5"/>
  <c r="E53" i="5"/>
  <c r="E51" i="5"/>
  <c r="E50" i="5"/>
  <c r="E48" i="5"/>
  <c r="E47" i="5"/>
  <c r="E46" i="5"/>
  <c r="E45" i="5"/>
  <c r="E44" i="5"/>
  <c r="E43" i="5"/>
  <c r="E42" i="5"/>
  <c r="E41" i="5"/>
  <c r="E37" i="5"/>
  <c r="E36" i="5"/>
  <c r="E35" i="5"/>
  <c r="E34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Q7" i="5" l="1"/>
  <c r="Q180" i="5" s="1"/>
  <c r="G118" i="5"/>
  <c r="G41" i="5"/>
  <c r="O65" i="5"/>
  <c r="O24" i="5" s="1"/>
  <c r="O7" i="5" s="1"/>
  <c r="O180" i="5" s="1"/>
  <c r="I65" i="5"/>
  <c r="I24" i="5" s="1"/>
  <c r="I7" i="5" s="1"/>
  <c r="I180" i="5" s="1"/>
  <c r="G65" i="5"/>
  <c r="G24" i="5" s="1"/>
  <c r="G7" i="5" s="1"/>
  <c r="G180" i="5" s="1"/>
  <c r="T14" i="5"/>
  <c r="R9" i="5"/>
  <c r="R14" i="5"/>
  <c r="R20" i="5"/>
  <c r="R25" i="5"/>
  <c r="R24" i="5" s="1"/>
  <c r="P14" i="5"/>
  <c r="H14" i="5"/>
  <c r="P26" i="5"/>
  <c r="P25" i="5" s="1"/>
  <c r="P61" i="5"/>
  <c r="P41" i="5" s="1"/>
  <c r="P77" i="5"/>
  <c r="P66" i="5"/>
  <c r="R8" i="5" l="1"/>
  <c r="R7" i="5" s="1"/>
  <c r="R180" i="5" s="1"/>
  <c r="L170" i="5" l="1"/>
  <c r="L168" i="5"/>
  <c r="L164" i="5"/>
  <c r="L160" i="5"/>
  <c r="L156" i="5"/>
  <c r="L173" i="5"/>
  <c r="L152" i="5"/>
  <c r="L148" i="5"/>
  <c r="L139" i="5"/>
  <c r="L143" i="5"/>
  <c r="L134" i="5"/>
  <c r="L127" i="5"/>
  <c r="L125" i="5"/>
  <c r="L123" i="5"/>
  <c r="L119" i="5"/>
  <c r="L115" i="5"/>
  <c r="L114" i="5" s="1"/>
  <c r="L107" i="5"/>
  <c r="L103" i="5"/>
  <c r="L97" i="5"/>
  <c r="L94" i="5"/>
  <c r="L88" i="5"/>
  <c r="L82" i="5"/>
  <c r="L77" i="5"/>
  <c r="L72" i="5"/>
  <c r="L66" i="5"/>
  <c r="L151" i="5" l="1"/>
  <c r="L172" i="5"/>
  <c r="L118" i="5"/>
  <c r="L65" i="5"/>
  <c r="L147" i="5"/>
  <c r="L138" i="5"/>
  <c r="L155" i="5"/>
  <c r="L61" i="5"/>
  <c r="L63" i="5"/>
  <c r="L56" i="5"/>
  <c r="L50" i="5"/>
  <c r="L42" i="5"/>
  <c r="L26" i="5"/>
  <c r="L35" i="5"/>
  <c r="P132" i="5"/>
  <c r="P127" i="5"/>
  <c r="P143" i="5"/>
  <c r="P173" i="5"/>
  <c r="P97" i="5"/>
  <c r="P65" i="5" s="1"/>
  <c r="P9" i="5"/>
  <c r="P20" i="5"/>
  <c r="T25" i="5"/>
  <c r="T24" i="5" s="1"/>
  <c r="T9" i="5"/>
  <c r="T20" i="5"/>
  <c r="H115" i="5"/>
  <c r="H88" i="5"/>
  <c r="H82" i="5"/>
  <c r="H77" i="5"/>
  <c r="H50" i="5"/>
  <c r="H41" i="5" s="1"/>
  <c r="H25" i="5"/>
  <c r="H9" i="5"/>
  <c r="H20" i="5"/>
  <c r="L137" i="5" l="1"/>
  <c r="L154" i="5"/>
  <c r="L25" i="5"/>
  <c r="T8" i="5"/>
  <c r="T7" i="5" s="1"/>
  <c r="T180" i="5" s="1"/>
  <c r="P8" i="5"/>
  <c r="H65" i="5"/>
  <c r="P172" i="5"/>
  <c r="P138" i="5"/>
  <c r="P137" i="5" s="1"/>
  <c r="P118" i="5"/>
  <c r="H8" i="5"/>
  <c r="H114" i="5"/>
  <c r="L41" i="5"/>
  <c r="H168" i="5"/>
  <c r="F88" i="5"/>
  <c r="F139" i="5"/>
  <c r="F125" i="5"/>
  <c r="F123" i="5"/>
  <c r="F97" i="5"/>
  <c r="F107" i="5"/>
  <c r="F103" i="5"/>
  <c r="F77" i="5"/>
  <c r="F72" i="5"/>
  <c r="F66" i="5"/>
  <c r="F50" i="5"/>
  <c r="F42" i="5"/>
  <c r="F26" i="5"/>
  <c r="J14" i="5"/>
  <c r="J8" i="5" s="1"/>
  <c r="J7" i="5" s="1"/>
  <c r="J180" i="5" s="1"/>
  <c r="L150" i="5" l="1"/>
  <c r="L24" i="5"/>
  <c r="L7" i="5" s="1"/>
  <c r="L180" i="5" s="1"/>
  <c r="F41" i="5"/>
  <c r="P24" i="5"/>
  <c r="P7" i="5" s="1"/>
  <c r="F25" i="5"/>
  <c r="F138" i="5"/>
  <c r="P154" i="5"/>
  <c r="P150" i="5" s="1"/>
  <c r="H24" i="5"/>
  <c r="H7" i="5" s="1"/>
  <c r="F118" i="5"/>
  <c r="F65" i="5"/>
  <c r="H155" i="5"/>
  <c r="F137" i="5" l="1"/>
  <c r="F24" i="5"/>
  <c r="H154" i="5"/>
  <c r="P180" i="5"/>
  <c r="F7" i="5" l="1"/>
  <c r="H150" i="5"/>
  <c r="H180" i="5" l="1"/>
  <c r="F180" i="5"/>
</calcChain>
</file>

<file path=xl/sharedStrings.xml><?xml version="1.0" encoding="utf-8"?>
<sst xmlns="http://schemas.openxmlformats.org/spreadsheetml/2006/main" count="199" uniqueCount="179">
  <si>
    <t>Naziv računa</t>
  </si>
  <si>
    <t>Ostali nespomenuti rashodi poslovanja</t>
  </si>
  <si>
    <t xml:space="preserve">Rashodi za materijal i energiju </t>
  </si>
  <si>
    <t xml:space="preserve">Rashodi za usluge </t>
  </si>
  <si>
    <t>Financijski rashodi</t>
  </si>
  <si>
    <t xml:space="preserve">Ostali financijski rashodi </t>
  </si>
  <si>
    <t xml:space="preserve">Rashodi za zaposlene </t>
  </si>
  <si>
    <t>Brojčana oznaka i naziv glavnog programa</t>
  </si>
  <si>
    <t>Račun rashoda/izdatka</t>
  </si>
  <si>
    <t>Ostali rashodi za zaposlene</t>
  </si>
  <si>
    <t>Materijalni rashodi</t>
  </si>
  <si>
    <t xml:space="preserve">Plaće   </t>
  </si>
  <si>
    <t xml:space="preserve">Rashodi za nabavu proizvodne dugotrajne imovine </t>
  </si>
  <si>
    <t xml:space="preserve">Postrojenja i oprema </t>
  </si>
  <si>
    <t xml:space="preserve">Knjige, umjetnička djela </t>
  </si>
  <si>
    <t xml:space="preserve">UKUPNO </t>
  </si>
  <si>
    <t>Doprinosi na plaće</t>
  </si>
  <si>
    <t>Nakn.tr.osob.izvan rad.odn.</t>
  </si>
  <si>
    <t>Ulaganja u računalne prog.</t>
  </si>
  <si>
    <t>Plaće za redovan rad</t>
  </si>
  <si>
    <t>Dop.za obv.zdrav.osig.</t>
  </si>
  <si>
    <t>Službena putovanja</t>
  </si>
  <si>
    <t>Stručno usavršavanje</t>
  </si>
  <si>
    <t>Uredski materijal</t>
  </si>
  <si>
    <t>Električna energija</t>
  </si>
  <si>
    <t>Mat.i dij.za tek.i inv.održ.</t>
  </si>
  <si>
    <t>Sitan inventar i auto gume</t>
  </si>
  <si>
    <t>Usluge tel.,pošte i prijevoza</t>
  </si>
  <si>
    <t>Usl. Tek.i inv.održ.opreme</t>
  </si>
  <si>
    <t>Usl. Promidžbe i informiranja</t>
  </si>
  <si>
    <t>Komunalne usluge</t>
  </si>
  <si>
    <t>Zdravst. I veterin.usluge</t>
  </si>
  <si>
    <t>Intelektualne i osobne usluge</t>
  </si>
  <si>
    <t>Računalne usluge</t>
  </si>
  <si>
    <t>Ostale usluge</t>
  </si>
  <si>
    <t>Reprezentacija</t>
  </si>
  <si>
    <t>Članarine</t>
  </si>
  <si>
    <t>Bank.usl.i usl.plat.prometa</t>
  </si>
  <si>
    <t>Uredska oprema i namještaj</t>
  </si>
  <si>
    <t>Komunikacijska oprema</t>
  </si>
  <si>
    <t>Sportska i glazbena oprema</t>
  </si>
  <si>
    <t>Ostala oprema</t>
  </si>
  <si>
    <t>Knjige</t>
  </si>
  <si>
    <t>Zatezne kamate</t>
  </si>
  <si>
    <t>Premije osiguranja</t>
  </si>
  <si>
    <t>Pristojbe i naknade</t>
  </si>
  <si>
    <t>Oprema za održavanje i zaštitu</t>
  </si>
  <si>
    <t>Nakn. Za koriš. Osob. Aut. U sl. svrhe</t>
  </si>
  <si>
    <t>Sl.rad.i zašt.odjeća i obuća</t>
  </si>
  <si>
    <t>Naknade troškova zaposlenima</t>
  </si>
  <si>
    <t>Zakupnine i najamnine</t>
  </si>
  <si>
    <t>Nematerijalna imovina</t>
  </si>
  <si>
    <t>Ostala prava</t>
  </si>
  <si>
    <t>Rashodi za nabavu neproizvedene dugotrajne imovine</t>
  </si>
  <si>
    <t>Negativne tečajne razlike</t>
  </si>
  <si>
    <t>Vlastiti</t>
  </si>
  <si>
    <t>Županijski proračun</t>
  </si>
  <si>
    <t>Gradski  proračun- DEC.</t>
  </si>
  <si>
    <t>Gradski proračun</t>
  </si>
  <si>
    <t>Materijal i sirovine</t>
  </si>
  <si>
    <t>Umjetnička djela- izložena u galerijama</t>
  </si>
  <si>
    <t>Dnevnice za sl. put u zemlji</t>
  </si>
  <si>
    <t>Dnevnice za sl.put u inozemstvu</t>
  </si>
  <si>
    <t>Naknada za smještaj na sl.put u zemlji</t>
  </si>
  <si>
    <t>Naknada za smještaj na sl. putu u inozemstvu</t>
  </si>
  <si>
    <t>Naknade za prijevoz na sl.putu u zemlji</t>
  </si>
  <si>
    <t>Naknade za prijevoz na sl.putu u inozemstvu</t>
  </si>
  <si>
    <t>Dnevnice Per Diem</t>
  </si>
  <si>
    <t>Seminari,savjetovanja i simpoziji</t>
  </si>
  <si>
    <t>Tečajevi i stručni ispiti</t>
  </si>
  <si>
    <t>Ostale naknade tr.zaposlenima</t>
  </si>
  <si>
    <t>Literatura,publik.,časop.i glasila</t>
  </si>
  <si>
    <t>Arhivski materijal</t>
  </si>
  <si>
    <t>Mater.i sred.za čišć.i održavanje</t>
  </si>
  <si>
    <t>Mater.za higij.potrebe i njegu</t>
  </si>
  <si>
    <t>Ostali mater.za potrebe red.poslov.</t>
  </si>
  <si>
    <t>Topla voda, toplana</t>
  </si>
  <si>
    <t>Plin</t>
  </si>
  <si>
    <t>Motorni benzin i dizel gorivo</t>
  </si>
  <si>
    <t>Ostali mater.za proiz.energ,ugljen, drvo</t>
  </si>
  <si>
    <t>Usluge telefona,telefaxa</t>
  </si>
  <si>
    <t>Poštarina, pisma,tiskanice</t>
  </si>
  <si>
    <t>Mat.i dij.za tek.i inv.održ. Građ.objekata</t>
  </si>
  <si>
    <t>Ostali mat.i dijelovi za tek.i inv.održ.</t>
  </si>
  <si>
    <t>Tisak</t>
  </si>
  <si>
    <t>Ostale usluge promidž.i inform.</t>
  </si>
  <si>
    <t>Uslug.tek.i inv.održ.građ.objekata</t>
  </si>
  <si>
    <t>Usluge tek. I invest.održ.postr. I opreme</t>
  </si>
  <si>
    <t>Usluge tek. I invest.održ.prijevoz.sredst.</t>
  </si>
  <si>
    <t>Opskrba vodom</t>
  </si>
  <si>
    <t>Iznašanje i odvoz smeća</t>
  </si>
  <si>
    <t>Deratizacija i dezinsekcija</t>
  </si>
  <si>
    <t>Dimnjačarske i ekološke usluge</t>
  </si>
  <si>
    <t>Ostale komunalne usluge</t>
  </si>
  <si>
    <t>Zakupnine i najamnine za građ.objekte</t>
  </si>
  <si>
    <t>Zakupnine i najamnine za opremu</t>
  </si>
  <si>
    <t>Obvezni i preventivni zdravst.pregl.zap.</t>
  </si>
  <si>
    <t>Autorski honorari</t>
  </si>
  <si>
    <t>Ugovori o djelu</t>
  </si>
  <si>
    <t>Usluge odvjetnika i pravnog savjetovanja</t>
  </si>
  <si>
    <t>Ostale intelektualne usluge</t>
  </si>
  <si>
    <t>Usluge razvoja sotvarea</t>
  </si>
  <si>
    <t>Ostale računalne usluge</t>
  </si>
  <si>
    <t>Film i izrada fotografija</t>
  </si>
  <si>
    <t>Usluga čuvanja imovine i osoba</t>
  </si>
  <si>
    <t>Ostale nespomenute usluge</t>
  </si>
  <si>
    <t>Premija osiguranja zaposlenih</t>
  </si>
  <si>
    <t>Tuzemne članarine</t>
  </si>
  <si>
    <t>Usluge banaka</t>
  </si>
  <si>
    <t>Rashodi protokola(vijenci,svijeće,cvijeće)</t>
  </si>
  <si>
    <t>Grafičke i tiskars.usl.,usluge kopiranja,uvezivanja</t>
  </si>
  <si>
    <t>Naknade troškova službenog puta</t>
  </si>
  <si>
    <t>Računala i računalna oprema</t>
  </si>
  <si>
    <t>Ostala uredska oprema</t>
  </si>
  <si>
    <t>Ostala oprema za održavanje i zaštitu</t>
  </si>
  <si>
    <t>Glazbeni instrumenti i oprema</t>
  </si>
  <si>
    <t>Djela likovnih umjetnika</t>
  </si>
  <si>
    <t>Javnobilježničke pristojbe</t>
  </si>
  <si>
    <t>Premija osiguranja prijevoz.sredstava</t>
  </si>
  <si>
    <t>Premija osiguranja ostale imovine</t>
  </si>
  <si>
    <t>Naknada ostalih troškova</t>
  </si>
  <si>
    <t>Usluge pri registraciji prijevoz.sredstava</t>
  </si>
  <si>
    <t>Usluge ažuriranja računalnih baza</t>
  </si>
  <si>
    <t>Ostale zakupnine i najamine</t>
  </si>
  <si>
    <t>Ostale usluge za komunikaciju i prijevoz</t>
  </si>
  <si>
    <t>Rent a car i taxy prijevoz</t>
  </si>
  <si>
    <t>Usluge interneta</t>
  </si>
  <si>
    <t>Zakupnine i najamnine za prijevozna sredstva</t>
  </si>
  <si>
    <t>Čišćenje i pranje</t>
  </si>
  <si>
    <t>Ostale usluge tek.invest.održavanja</t>
  </si>
  <si>
    <t>Uredski namještaj</t>
  </si>
  <si>
    <t>Oprema za ventilaciju,grijanje i hlađenje</t>
  </si>
  <si>
    <t>Telefoni i ostali uređaji</t>
  </si>
  <si>
    <t>Novč.naknada zbog nezapoš.invalida</t>
  </si>
  <si>
    <t>Radio i TV prijemnici</t>
  </si>
  <si>
    <t>Ostala komunikacijska oprema</t>
  </si>
  <si>
    <t>Oprema za održavanje prostorija</t>
  </si>
  <si>
    <t>Naknade za prijevoz na posao i sa posla</t>
  </si>
  <si>
    <t>Elektronski mediji</t>
  </si>
  <si>
    <t>Promidžbeni materijali</t>
  </si>
  <si>
    <t>Usluge platnog prometa</t>
  </si>
  <si>
    <t>Mat.i dij.za tek.i inv.održ. postrojenja i opreme</t>
  </si>
  <si>
    <t>Usluge agencija, studentskog servisa</t>
  </si>
  <si>
    <t>___________________</t>
  </si>
  <si>
    <t xml:space="preserve">(Dinka Peti, mag.mus.) </t>
  </si>
  <si>
    <t xml:space="preserve">   Ravnateljica</t>
  </si>
  <si>
    <t>Licence</t>
  </si>
  <si>
    <t>Oprema</t>
  </si>
  <si>
    <t>Sudske pristojbe</t>
  </si>
  <si>
    <t>Ostale pristojbe i naknade</t>
  </si>
  <si>
    <t>Troškovi sudskih postupaka</t>
  </si>
  <si>
    <t>PRENESENI VIŠAK IZ 2021. GODINE</t>
  </si>
  <si>
    <t>Plaće po sudskim presudama</t>
  </si>
  <si>
    <t>Plaće za prekovremeni rad</t>
  </si>
  <si>
    <t>Bruto plaće za smjenski rad</t>
  </si>
  <si>
    <t>Doprinos za zaštitu zdravlja</t>
  </si>
  <si>
    <t>Doprinos u slučaju nezaposl.</t>
  </si>
  <si>
    <t>Zatezne kamate za poreze</t>
  </si>
  <si>
    <t>Zatezne kamate za doprinose</t>
  </si>
  <si>
    <t>Ostale zatezne kamate</t>
  </si>
  <si>
    <t>Ostale naknade građanima iz proračuna</t>
  </si>
  <si>
    <t>Naknade građanima iz proračuna</t>
  </si>
  <si>
    <t>Ostale naknade iz proračuna u naravi</t>
  </si>
  <si>
    <t>EU sredstva</t>
  </si>
  <si>
    <t>Mat.i dij.za tek.i inv.održ. transportnih sredstava</t>
  </si>
  <si>
    <t>Nagrade</t>
  </si>
  <si>
    <t>Ostali rashodi za nezaposlene</t>
  </si>
  <si>
    <t>Regres</t>
  </si>
  <si>
    <t>Pomoći-ministarstvo</t>
  </si>
  <si>
    <t>Pomoći-asistenti</t>
  </si>
  <si>
    <t>Naknade za bolest, invalidnost</t>
  </si>
  <si>
    <t>Darovi</t>
  </si>
  <si>
    <t>Izvršeno</t>
  </si>
  <si>
    <t>IZVRŠENJE FINANCIJSKOG PLANA ZA 2022. GODINU</t>
  </si>
  <si>
    <t>Indeks</t>
  </si>
  <si>
    <t xml:space="preserve">Ukupno plan 2022. </t>
  </si>
  <si>
    <t>Izvršeno 2022.</t>
  </si>
  <si>
    <t>Donacije</t>
  </si>
  <si>
    <t>Laboratorijske usluge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</si>
</sst>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k_n_-;\-* #,##0.00\ _k_n_-;_-* &quot;-&quot;??\ _k_n_-;_-@_-"/>
    <numFmt numFmtId="165" formatCode="#,##0.00\ _k_n"/>
  </numFmts>
  <fonts count="26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4"/>
      <name val="Times New Roman"/>
      <family val="1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b/>
      <sz val="14"/>
      <name val="Times New Roman"/>
      <family val="1"/>
    </font>
    <font>
      <b/>
      <sz val="14"/>
      <color theme="0"/>
      <name val="Arial"/>
      <family val="2"/>
      <charset val="238"/>
    </font>
    <font>
      <b/>
      <sz val="14"/>
      <name val="Times New Roman"/>
      <family val="1"/>
      <charset val="238"/>
    </font>
    <font>
      <i/>
      <sz val="14"/>
      <name val="Arial"/>
      <family val="2"/>
      <charset val="238"/>
    </font>
    <font>
      <sz val="10"/>
      <name val="Arial"/>
      <family val="2"/>
      <charset val="238"/>
    </font>
    <font>
      <sz val="20"/>
      <name val="Arial"/>
      <family val="2"/>
      <charset val="238"/>
    </font>
    <font>
      <b/>
      <sz val="20"/>
      <name val="Arial"/>
      <family val="2"/>
      <charset val="238"/>
    </font>
    <font>
      <i/>
      <sz val="20"/>
      <name val="Arial"/>
      <family val="2"/>
      <charset val="238"/>
    </font>
    <font>
      <sz val="20"/>
      <name val="Times New Roman"/>
      <family val="1"/>
    </font>
    <font>
      <b/>
      <sz val="14"/>
      <color rgb="FFFFFFFF"/>
      <name val="Arial"/>
      <family val="2"/>
      <charset val="238"/>
    </font>
    <font>
      <b/>
      <sz val="14"/>
      <color rgb="FF000000"/>
      <name val="Arial"/>
      <family val="2"/>
      <charset val="238"/>
    </font>
    <font>
      <sz val="14"/>
      <color rgb="FF000000"/>
      <name val="Arial"/>
      <family val="2"/>
      <charset val="238"/>
    </font>
    <font>
      <b/>
      <sz val="14"/>
      <color rgb="FF0D0D0D"/>
      <name val="Arial"/>
      <family val="2"/>
      <charset val="238"/>
    </font>
    <font>
      <sz val="14"/>
      <color rgb="FF0D0D0D"/>
      <name val="Arial"/>
      <family val="2"/>
      <charset val="238"/>
    </font>
    <font>
      <b/>
      <sz val="24"/>
      <color rgb="FFFF0000"/>
      <name val="Times New Roman"/>
      <family val="1"/>
    </font>
    <font>
      <b/>
      <sz val="14"/>
      <color theme="1"/>
      <name val="Arial"/>
      <family val="2"/>
      <charset val="238"/>
    </font>
    <font>
      <sz val="14"/>
      <color theme="1"/>
      <name val="Arial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rgb="FFD8D8D8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0D0D0D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rgb="FF000000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79998168889431442"/>
        <bgColor rgb="FF000000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4" fillId="0" borderId="0"/>
    <xf numFmtId="0" fontId="2" fillId="0" borderId="0"/>
    <xf numFmtId="0" fontId="1" fillId="0" borderId="0"/>
    <xf numFmtId="0" fontId="13" fillId="0" borderId="0"/>
    <xf numFmtId="0" fontId="3" fillId="0" borderId="0"/>
    <xf numFmtId="164" fontId="3" fillId="0" borderId="0" applyFont="0" applyFill="0" applyBorder="0" applyAlignment="0" applyProtection="0"/>
    <xf numFmtId="0" fontId="1" fillId="0" borderId="0"/>
  </cellStyleXfs>
  <cellXfs count="211">
    <xf numFmtId="0" fontId="0" fillId="0" borderId="0" xfId="0"/>
    <xf numFmtId="3" fontId="6" fillId="0" borderId="0" xfId="0" applyNumberFormat="1" applyFont="1"/>
    <xf numFmtId="4" fontId="6" fillId="0" borderId="0" xfId="0" applyNumberFormat="1" applyFont="1"/>
    <xf numFmtId="3" fontId="8" fillId="0" borderId="0" xfId="0" applyNumberFormat="1" applyFont="1" applyBorder="1"/>
    <xf numFmtId="4" fontId="8" fillId="0" borderId="0" xfId="0" applyNumberFormat="1" applyFont="1" applyBorder="1"/>
    <xf numFmtId="3" fontId="8" fillId="0" borderId="0" xfId="0" applyNumberFormat="1" applyFont="1"/>
    <xf numFmtId="4" fontId="8" fillId="0" borderId="0" xfId="0" applyNumberFormat="1" applyFont="1"/>
    <xf numFmtId="3" fontId="7" fillId="0" borderId="0" xfId="0" applyNumberFormat="1" applyFont="1"/>
    <xf numFmtId="4" fontId="7" fillId="3" borderId="0" xfId="0" applyNumberFormat="1" applyFont="1" applyFill="1" applyBorder="1"/>
    <xf numFmtId="0" fontId="6" fillId="0" borderId="0" xfId="0" applyNumberFormat="1" applyFont="1" applyAlignment="1">
      <alignment horizontal="center"/>
    </xf>
    <xf numFmtId="0" fontId="6" fillId="0" borderId="0" xfId="0" applyNumberFormat="1" applyFont="1"/>
    <xf numFmtId="3" fontId="6" fillId="0" borderId="0" xfId="0" applyNumberFormat="1" applyFont="1" applyAlignment="1">
      <alignment wrapText="1"/>
    </xf>
    <xf numFmtId="3" fontId="6" fillId="0" borderId="0" xfId="0" applyNumberFormat="1" applyFont="1" applyBorder="1"/>
    <xf numFmtId="3" fontId="7" fillId="0" borderId="0" xfId="0" quotePrefix="1" applyNumberFormat="1" applyFont="1" applyFill="1" applyBorder="1" applyAlignment="1">
      <alignment horizontal="left"/>
    </xf>
    <xf numFmtId="3" fontId="7" fillId="0" borderId="0" xfId="0" applyNumberFormat="1" applyFont="1" applyBorder="1"/>
    <xf numFmtId="0" fontId="7" fillId="5" borderId="5" xfId="0" quotePrefix="1" applyNumberFormat="1" applyFont="1" applyFill="1" applyBorder="1" applyAlignment="1">
      <alignment horizontal="center" vertical="center" wrapText="1"/>
    </xf>
    <xf numFmtId="0" fontId="7" fillId="5" borderId="6" xfId="0" applyNumberFormat="1" applyFont="1" applyFill="1" applyBorder="1" applyAlignment="1">
      <alignment horizontal="center" vertical="center" wrapText="1"/>
    </xf>
    <xf numFmtId="4" fontId="7" fillId="5" borderId="6" xfId="0" applyNumberFormat="1" applyFont="1" applyFill="1" applyBorder="1" applyAlignment="1">
      <alignment horizontal="center" vertical="center" wrapText="1"/>
    </xf>
    <xf numFmtId="3" fontId="7" fillId="5" borderId="6" xfId="0" applyNumberFormat="1" applyFont="1" applyFill="1" applyBorder="1" applyAlignment="1">
      <alignment horizontal="center" vertical="center" wrapText="1"/>
    </xf>
    <xf numFmtId="3" fontId="6" fillId="3" borderId="0" xfId="0" applyNumberFormat="1" applyFont="1" applyFill="1"/>
    <xf numFmtId="3" fontId="9" fillId="2" borderId="0" xfId="0" applyNumberFormat="1" applyFont="1" applyFill="1"/>
    <xf numFmtId="3" fontId="9" fillId="3" borderId="0" xfId="0" applyNumberFormat="1" applyFont="1" applyFill="1"/>
    <xf numFmtId="0" fontId="8" fillId="0" borderId="3" xfId="0" applyNumberFormat="1" applyFont="1" applyBorder="1" applyAlignment="1">
      <alignment horizontal="center"/>
    </xf>
    <xf numFmtId="0" fontId="8" fillId="0" borderId="2" xfId="0" applyNumberFormat="1" applyFont="1" applyBorder="1" applyAlignment="1">
      <alignment horizontal="center"/>
    </xf>
    <xf numFmtId="3" fontId="6" fillId="6" borderId="0" xfId="0" applyNumberFormat="1" applyFont="1" applyFill="1"/>
    <xf numFmtId="0" fontId="8" fillId="6" borderId="1" xfId="0" applyNumberFormat="1" applyFont="1" applyFill="1" applyBorder="1" applyAlignment="1">
      <alignment horizontal="center"/>
    </xf>
    <xf numFmtId="0" fontId="8" fillId="6" borderId="1" xfId="0" applyNumberFormat="1" applyFont="1" applyFill="1" applyBorder="1" applyAlignment="1">
      <alignment horizontal="center" wrapText="1"/>
    </xf>
    <xf numFmtId="0" fontId="8" fillId="0" borderId="1" xfId="0" applyNumberFormat="1" applyFont="1" applyBorder="1" applyAlignment="1">
      <alignment horizontal="center"/>
    </xf>
    <xf numFmtId="0" fontId="8" fillId="0" borderId="1" xfId="0" applyNumberFormat="1" applyFont="1" applyBorder="1" applyAlignment="1">
      <alignment horizontal="center" wrapText="1"/>
    </xf>
    <xf numFmtId="0" fontId="8" fillId="3" borderId="1" xfId="0" applyNumberFormat="1" applyFont="1" applyFill="1" applyBorder="1" applyAlignment="1">
      <alignment horizontal="center"/>
    </xf>
    <xf numFmtId="0" fontId="8" fillId="3" borderId="1" xfId="0" applyNumberFormat="1" applyFont="1" applyFill="1" applyBorder="1" applyAlignment="1">
      <alignment horizontal="center" wrapText="1"/>
    </xf>
    <xf numFmtId="0" fontId="8" fillId="6" borderId="1" xfId="0" applyNumberFormat="1" applyFont="1" applyFill="1" applyBorder="1"/>
    <xf numFmtId="3" fontId="9" fillId="6" borderId="0" xfId="0" applyNumberFormat="1" applyFont="1" applyFill="1"/>
    <xf numFmtId="3" fontId="8" fillId="6" borderId="1" xfId="0" applyNumberFormat="1" applyFont="1" applyFill="1" applyBorder="1" applyAlignment="1">
      <alignment horizontal="center"/>
    </xf>
    <xf numFmtId="3" fontId="8" fillId="3" borderId="2" xfId="0" applyNumberFormat="1" applyFont="1" applyFill="1" applyBorder="1" applyAlignment="1">
      <alignment horizontal="center"/>
    </xf>
    <xf numFmtId="49" fontId="8" fillId="6" borderId="1" xfId="0" applyNumberFormat="1" applyFont="1" applyFill="1" applyBorder="1" applyAlignment="1">
      <alignment horizontal="center" shrinkToFit="1"/>
    </xf>
    <xf numFmtId="49" fontId="8" fillId="3" borderId="1" xfId="0" applyNumberFormat="1" applyFont="1" applyFill="1" applyBorder="1" applyAlignment="1">
      <alignment horizontal="center" shrinkToFit="1"/>
    </xf>
    <xf numFmtId="0" fontId="8" fillId="3" borderId="0" xfId="0" applyNumberFormat="1" applyFont="1" applyFill="1" applyBorder="1" applyAlignment="1">
      <alignment horizontal="center"/>
    </xf>
    <xf numFmtId="0" fontId="7" fillId="3" borderId="0" xfId="0" quotePrefix="1" applyNumberFormat="1" applyFont="1" applyFill="1" applyBorder="1" applyAlignment="1">
      <alignment horizontal="center" vertical="justify"/>
    </xf>
    <xf numFmtId="3" fontId="7" fillId="3" borderId="0" xfId="0" applyNumberFormat="1" applyFont="1" applyFill="1" applyBorder="1"/>
    <xf numFmtId="3" fontId="7" fillId="0" borderId="0" xfId="0" applyNumberFormat="1" applyFont="1" applyBorder="1" applyAlignment="1"/>
    <xf numFmtId="3" fontId="11" fillId="0" borderId="0" xfId="0" applyNumberFormat="1" applyFont="1"/>
    <xf numFmtId="4" fontId="7" fillId="0" borderId="0" xfId="0" applyNumberFormat="1" applyFont="1" applyBorder="1"/>
    <xf numFmtId="3" fontId="7" fillId="0" borderId="0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left" indent="1"/>
    </xf>
    <xf numFmtId="3" fontId="6" fillId="3" borderId="0" xfId="0" applyNumberFormat="1" applyFont="1" applyFill="1" applyAlignment="1">
      <alignment wrapText="1"/>
    </xf>
    <xf numFmtId="4" fontId="8" fillId="0" borderId="1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8" fillId="6" borderId="1" xfId="0" applyNumberFormat="1" applyFont="1" applyFill="1" applyBorder="1" applyAlignment="1">
      <alignment horizontal="right"/>
    </xf>
    <xf numFmtId="165" fontId="8" fillId="0" borderId="1" xfId="0" applyNumberFormat="1" applyFont="1" applyBorder="1" applyAlignment="1">
      <alignment horizontal="right"/>
    </xf>
    <xf numFmtId="4" fontId="8" fillId="6" borderId="1" xfId="4" applyNumberFormat="1" applyFont="1" applyFill="1" applyBorder="1" applyAlignment="1">
      <alignment horizontal="right"/>
    </xf>
    <xf numFmtId="4" fontId="8" fillId="3" borderId="2" xfId="4" applyNumberFormat="1" applyFont="1" applyFill="1" applyBorder="1" applyAlignment="1">
      <alignment horizontal="right"/>
    </xf>
    <xf numFmtId="4" fontId="8" fillId="3" borderId="1" xfId="4" applyNumberFormat="1" applyFont="1" applyFill="1" applyBorder="1" applyAlignment="1">
      <alignment horizontal="right"/>
    </xf>
    <xf numFmtId="4" fontId="8" fillId="0" borderId="1" xfId="4" applyNumberFormat="1" applyFont="1" applyBorder="1" applyAlignment="1">
      <alignment horizontal="right"/>
    </xf>
    <xf numFmtId="4" fontId="8" fillId="0" borderId="2" xfId="4" applyNumberFormat="1" applyFont="1" applyBorder="1" applyAlignment="1">
      <alignment horizontal="right"/>
    </xf>
    <xf numFmtId="0" fontId="7" fillId="2" borderId="11" xfId="0" applyNumberFormat="1" applyFont="1" applyFill="1" applyBorder="1" applyAlignment="1">
      <alignment horizontal="center"/>
    </xf>
    <xf numFmtId="0" fontId="7" fillId="2" borderId="12" xfId="0" applyNumberFormat="1" applyFont="1" applyFill="1" applyBorder="1" applyAlignment="1">
      <alignment horizontal="center"/>
    </xf>
    <xf numFmtId="4" fontId="7" fillId="2" borderId="12" xfId="4" applyNumberFormat="1" applyFont="1" applyFill="1" applyBorder="1" applyAlignment="1">
      <alignment horizontal="right"/>
    </xf>
    <xf numFmtId="0" fontId="14" fillId="3" borderId="0" xfId="0" applyNumberFormat="1" applyFont="1" applyFill="1" applyBorder="1" applyAlignment="1">
      <alignment horizontal="center"/>
    </xf>
    <xf numFmtId="0" fontId="15" fillId="3" borderId="0" xfId="0" quotePrefix="1" applyNumberFormat="1" applyFont="1" applyFill="1" applyBorder="1" applyAlignment="1">
      <alignment horizontal="center" vertical="justify"/>
    </xf>
    <xf numFmtId="0" fontId="15" fillId="0" borderId="0" xfId="0" applyNumberFormat="1" applyFont="1" applyBorder="1" applyAlignment="1">
      <alignment horizontal="center"/>
    </xf>
    <xf numFmtId="0" fontId="14" fillId="0" borderId="0" xfId="0" applyNumberFormat="1" applyFont="1" applyBorder="1"/>
    <xf numFmtId="0" fontId="17" fillId="0" borderId="0" xfId="0" applyNumberFormat="1" applyFont="1" applyAlignment="1">
      <alignment horizontal="center"/>
    </xf>
    <xf numFmtId="0" fontId="17" fillId="0" borderId="0" xfId="0" applyNumberFormat="1" applyFont="1"/>
    <xf numFmtId="0" fontId="8" fillId="0" borderId="21" xfId="0" applyNumberFormat="1" applyFont="1" applyBorder="1" applyAlignment="1">
      <alignment horizontal="center"/>
    </xf>
    <xf numFmtId="0" fontId="8" fillId="0" borderId="18" xfId="0" applyNumberFormat="1" applyFont="1" applyBorder="1" applyAlignment="1">
      <alignment horizontal="center"/>
    </xf>
    <xf numFmtId="0" fontId="8" fillId="6" borderId="7" xfId="0" applyNumberFormat="1" applyFont="1" applyFill="1" applyBorder="1" applyAlignment="1">
      <alignment horizontal="center"/>
    </xf>
    <xf numFmtId="0" fontId="8" fillId="0" borderId="7" xfId="0" applyNumberFormat="1" applyFont="1" applyBorder="1" applyAlignment="1">
      <alignment horizontal="center"/>
    </xf>
    <xf numFmtId="0" fontId="8" fillId="3" borderId="7" xfId="0" applyNumberFormat="1" applyFont="1" applyFill="1" applyBorder="1" applyAlignment="1">
      <alignment horizontal="center"/>
    </xf>
    <xf numFmtId="0" fontId="8" fillId="3" borderId="18" xfId="0" applyNumberFormat="1" applyFont="1" applyFill="1" applyBorder="1" applyAlignment="1">
      <alignment horizontal="center"/>
    </xf>
    <xf numFmtId="0" fontId="8" fillId="0" borderId="1" xfId="0" applyNumberFormat="1" applyFont="1" applyFill="1" applyBorder="1" applyAlignment="1">
      <alignment horizontal="center" wrapText="1"/>
    </xf>
    <xf numFmtId="4" fontId="8" fillId="0" borderId="1" xfId="4" applyNumberFormat="1" applyFont="1" applyFill="1" applyBorder="1" applyAlignment="1">
      <alignment horizontal="right"/>
    </xf>
    <xf numFmtId="165" fontId="8" fillId="0" borderId="1" xfId="0" applyNumberFormat="1" applyFont="1" applyFill="1" applyBorder="1" applyAlignment="1">
      <alignment horizontal="right"/>
    </xf>
    <xf numFmtId="3" fontId="8" fillId="3" borderId="1" xfId="0" applyNumberFormat="1" applyFont="1" applyFill="1" applyBorder="1" applyAlignment="1">
      <alignment horizontal="center"/>
    </xf>
    <xf numFmtId="0" fontId="8" fillId="0" borderId="7" xfId="0" applyNumberFormat="1" applyFont="1" applyFill="1" applyBorder="1" applyAlignment="1">
      <alignment horizontal="center"/>
    </xf>
    <xf numFmtId="49" fontId="8" fillId="0" borderId="1" xfId="0" applyNumberFormat="1" applyFont="1" applyFill="1" applyBorder="1" applyAlignment="1">
      <alignment horizontal="center" shrinkToFit="1"/>
    </xf>
    <xf numFmtId="4" fontId="8" fillId="3" borderId="2" xfId="0" applyNumberFormat="1" applyFont="1" applyFill="1" applyBorder="1" applyAlignment="1">
      <alignment horizontal="right"/>
    </xf>
    <xf numFmtId="4" fontId="7" fillId="10" borderId="12" xfId="0" applyNumberFormat="1" applyFont="1" applyFill="1" applyBorder="1" applyAlignment="1">
      <alignment horizontal="right"/>
    </xf>
    <xf numFmtId="4" fontId="8" fillId="11" borderId="2" xfId="0" applyNumberFormat="1" applyFont="1" applyFill="1" applyBorder="1" applyAlignment="1">
      <alignment horizontal="right"/>
    </xf>
    <xf numFmtId="165" fontId="8" fillId="12" borderId="1" xfId="0" applyNumberFormat="1" applyFont="1" applyFill="1" applyBorder="1" applyAlignment="1">
      <alignment horizontal="right"/>
    </xf>
    <xf numFmtId="165" fontId="8" fillId="11" borderId="1" xfId="0" applyNumberFormat="1" applyFont="1" applyFill="1" applyBorder="1" applyAlignment="1">
      <alignment horizontal="right"/>
    </xf>
    <xf numFmtId="4" fontId="8" fillId="11" borderId="2" xfId="4" applyNumberFormat="1" applyFont="1" applyFill="1" applyBorder="1" applyAlignment="1">
      <alignment horizontal="right"/>
    </xf>
    <xf numFmtId="4" fontId="8" fillId="12" borderId="1" xfId="4" applyNumberFormat="1" applyFont="1" applyFill="1" applyBorder="1" applyAlignment="1">
      <alignment horizontal="right"/>
    </xf>
    <xf numFmtId="4" fontId="8" fillId="11" borderId="1" xfId="4" applyNumberFormat="1" applyFont="1" applyFill="1" applyBorder="1" applyAlignment="1">
      <alignment horizontal="right"/>
    </xf>
    <xf numFmtId="4" fontId="8" fillId="12" borderId="1" xfId="0" applyNumberFormat="1" applyFont="1" applyFill="1" applyBorder="1" applyAlignment="1">
      <alignment horizontal="right"/>
    </xf>
    <xf numFmtId="4" fontId="7" fillId="10" borderId="12" xfId="4" applyNumberFormat="1" applyFont="1" applyFill="1" applyBorder="1" applyAlignment="1">
      <alignment horizontal="right"/>
    </xf>
    <xf numFmtId="165" fontId="20" fillId="12" borderId="1" xfId="7" applyNumberFormat="1" applyFont="1" applyFill="1" applyBorder="1" applyAlignment="1"/>
    <xf numFmtId="165" fontId="20" fillId="0" borderId="1" xfId="7" applyNumberFormat="1" applyFont="1" applyBorder="1" applyAlignment="1"/>
    <xf numFmtId="165" fontId="20" fillId="11" borderId="1" xfId="7" applyNumberFormat="1" applyFont="1" applyFill="1" applyBorder="1" applyAlignment="1"/>
    <xf numFmtId="165" fontId="20" fillId="0" borderId="2" xfId="7" applyNumberFormat="1" applyFont="1" applyBorder="1" applyAlignment="1"/>
    <xf numFmtId="4" fontId="7" fillId="10" borderId="12" xfId="0" applyNumberFormat="1" applyFont="1" applyFill="1" applyBorder="1" applyAlignment="1">
      <alignment horizontal="center" vertical="center" wrapText="1"/>
    </xf>
    <xf numFmtId="4" fontId="22" fillId="11" borderId="1" xfId="0" applyNumberFormat="1" applyFont="1" applyFill="1" applyBorder="1" applyAlignment="1">
      <alignment horizontal="center" vertical="center" wrapText="1"/>
    </xf>
    <xf numFmtId="4" fontId="8" fillId="11" borderId="1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center"/>
    </xf>
    <xf numFmtId="165" fontId="7" fillId="8" borderId="0" xfId="0" applyNumberFormat="1" applyFont="1" applyFill="1" applyBorder="1" applyAlignment="1">
      <alignment horizontal="center"/>
    </xf>
    <xf numFmtId="4" fontId="7" fillId="10" borderId="13" xfId="0" applyNumberFormat="1" applyFont="1" applyFill="1" applyBorder="1" applyAlignment="1">
      <alignment horizontal="right"/>
    </xf>
    <xf numFmtId="4" fontId="8" fillId="0" borderId="20" xfId="0" applyNumberFormat="1" applyFont="1" applyBorder="1" applyAlignment="1">
      <alignment horizontal="right"/>
    </xf>
    <xf numFmtId="4" fontId="8" fillId="11" borderId="20" xfId="0" applyNumberFormat="1" applyFont="1" applyFill="1" applyBorder="1" applyAlignment="1">
      <alignment horizontal="right"/>
    </xf>
    <xf numFmtId="4" fontId="8" fillId="6" borderId="9" xfId="0" applyNumberFormat="1" applyFont="1" applyFill="1" applyBorder="1" applyAlignment="1">
      <alignment horizontal="right"/>
    </xf>
    <xf numFmtId="4" fontId="8" fillId="0" borderId="9" xfId="0" applyNumberFormat="1" applyFont="1" applyBorder="1" applyAlignment="1">
      <alignment horizontal="right"/>
    </xf>
    <xf numFmtId="4" fontId="8" fillId="3" borderId="1" xfId="0" applyNumberFormat="1" applyFont="1" applyFill="1" applyBorder="1" applyAlignment="1">
      <alignment horizontal="right"/>
    </xf>
    <xf numFmtId="4" fontId="8" fillId="11" borderId="9" xfId="0" applyNumberFormat="1" applyFont="1" applyFill="1" applyBorder="1" applyAlignment="1">
      <alignment horizontal="right"/>
    </xf>
    <xf numFmtId="4" fontId="25" fillId="14" borderId="1" xfId="0" applyNumberFormat="1" applyFont="1" applyFill="1" applyBorder="1" applyAlignment="1">
      <alignment horizontal="center" vertical="center" wrapText="1"/>
    </xf>
    <xf numFmtId="4" fontId="22" fillId="12" borderId="1" xfId="0" applyNumberFormat="1" applyFont="1" applyFill="1" applyBorder="1" applyAlignment="1">
      <alignment horizontal="center" vertical="center" wrapText="1"/>
    </xf>
    <xf numFmtId="4" fontId="25" fillId="14" borderId="3" xfId="0" applyNumberFormat="1" applyFont="1" applyFill="1" applyBorder="1" applyAlignment="1">
      <alignment horizontal="center" vertical="center" wrapText="1"/>
    </xf>
    <xf numFmtId="0" fontId="10" fillId="4" borderId="11" xfId="0" quotePrefix="1" applyNumberFormat="1" applyFont="1" applyFill="1" applyBorder="1" applyAlignment="1">
      <alignment horizontal="left" vertical="center" wrapText="1"/>
    </xf>
    <xf numFmtId="0" fontId="10" fillId="7" borderId="12" xfId="0" applyNumberFormat="1" applyFont="1" applyFill="1" applyBorder="1" applyAlignment="1">
      <alignment horizontal="center" vertical="center" wrapText="1"/>
    </xf>
    <xf numFmtId="4" fontId="18" fillId="13" borderId="12" xfId="0" applyNumberFormat="1" applyFont="1" applyFill="1" applyBorder="1" applyAlignment="1">
      <alignment horizontal="center" vertical="center" wrapText="1"/>
    </xf>
    <xf numFmtId="165" fontId="18" fillId="9" borderId="12" xfId="0" applyNumberFormat="1" applyFont="1" applyFill="1" applyBorder="1" applyAlignment="1">
      <alignment horizontal="right" vertical="center" wrapText="1"/>
    </xf>
    <xf numFmtId="4" fontId="18" fillId="9" borderId="12" xfId="0" applyNumberFormat="1" applyFont="1" applyFill="1" applyBorder="1" applyAlignment="1">
      <alignment horizontal="right" vertical="center" wrapText="1"/>
    </xf>
    <xf numFmtId="4" fontId="10" fillId="4" borderId="12" xfId="4" applyNumberFormat="1" applyFont="1" applyFill="1" applyBorder="1" applyAlignment="1">
      <alignment horizontal="right" vertical="center" wrapText="1"/>
    </xf>
    <xf numFmtId="4" fontId="18" fillId="9" borderId="12" xfId="4" applyNumberFormat="1" applyFont="1" applyFill="1" applyBorder="1" applyAlignment="1">
      <alignment horizontal="right" vertical="center" wrapText="1"/>
    </xf>
    <xf numFmtId="4" fontId="18" fillId="9" borderId="13" xfId="0" applyNumberFormat="1" applyFont="1" applyFill="1" applyBorder="1" applyAlignment="1">
      <alignment horizontal="right" vertical="center" wrapText="1"/>
    </xf>
    <xf numFmtId="4" fontId="22" fillId="11" borderId="3" xfId="0" applyNumberFormat="1" applyFont="1" applyFill="1" applyBorder="1" applyAlignment="1">
      <alignment horizontal="center" vertical="center" wrapText="1"/>
    </xf>
    <xf numFmtId="4" fontId="8" fillId="0" borderId="3" xfId="0" applyNumberFormat="1" applyFont="1" applyBorder="1" applyAlignment="1">
      <alignment horizontal="right"/>
    </xf>
    <xf numFmtId="4" fontId="8" fillId="0" borderId="3" xfId="4" applyNumberFormat="1" applyFont="1" applyBorder="1" applyAlignment="1">
      <alignment horizontal="right"/>
    </xf>
    <xf numFmtId="4" fontId="8" fillId="0" borderId="27" xfId="0" applyNumberFormat="1" applyFont="1" applyBorder="1" applyAlignment="1">
      <alignment horizontal="right"/>
    </xf>
    <xf numFmtId="4" fontId="21" fillId="10" borderId="12" xfId="0" applyNumberFormat="1" applyFont="1" applyFill="1" applyBorder="1" applyAlignment="1">
      <alignment horizontal="center" vertical="center" wrapText="1"/>
    </xf>
    <xf numFmtId="4" fontId="22" fillId="11" borderId="2" xfId="0" applyNumberFormat="1" applyFont="1" applyFill="1" applyBorder="1" applyAlignment="1">
      <alignment horizontal="center" vertical="center" wrapText="1"/>
    </xf>
    <xf numFmtId="4" fontId="25" fillId="14" borderId="2" xfId="0" applyNumberFormat="1" applyFont="1" applyFill="1" applyBorder="1" applyAlignment="1">
      <alignment horizontal="center" vertical="center" wrapText="1"/>
    </xf>
    <xf numFmtId="0" fontId="8" fillId="3" borderId="21" xfId="0" applyNumberFormat="1" applyFont="1" applyFill="1" applyBorder="1" applyAlignment="1">
      <alignment horizontal="center"/>
    </xf>
    <xf numFmtId="4" fontId="7" fillId="2" borderId="12" xfId="0" applyNumberFormat="1" applyFont="1" applyFill="1" applyBorder="1" applyAlignment="1">
      <alignment horizontal="right"/>
    </xf>
    <xf numFmtId="165" fontId="7" fillId="10" borderId="12" xfId="0" applyNumberFormat="1" applyFont="1" applyFill="1" applyBorder="1" applyAlignment="1">
      <alignment horizontal="right"/>
    </xf>
    <xf numFmtId="4" fontId="19" fillId="10" borderId="12" xfId="7" applyNumberFormat="1" applyFont="1" applyFill="1" applyBorder="1"/>
    <xf numFmtId="4" fontId="7" fillId="2" borderId="13" xfId="0" applyNumberFormat="1" applyFont="1" applyFill="1" applyBorder="1" applyAlignment="1">
      <alignment horizontal="right"/>
    </xf>
    <xf numFmtId="0" fontId="8" fillId="6" borderId="21" xfId="0" applyNumberFormat="1" applyFont="1" applyFill="1" applyBorder="1" applyAlignment="1">
      <alignment horizontal="center"/>
    </xf>
    <xf numFmtId="0" fontId="8" fillId="6" borderId="3" xfId="0" applyNumberFormat="1" applyFont="1" applyFill="1" applyBorder="1" applyAlignment="1">
      <alignment horizontal="center" wrapText="1"/>
    </xf>
    <xf numFmtId="4" fontId="22" fillId="12" borderId="3" xfId="0" applyNumberFormat="1" applyFont="1" applyFill="1" applyBorder="1" applyAlignment="1">
      <alignment horizontal="center" vertical="center" wrapText="1"/>
    </xf>
    <xf numFmtId="165" fontId="8" fillId="12" borderId="3" xfId="0" applyNumberFormat="1" applyFont="1" applyFill="1" applyBorder="1" applyAlignment="1">
      <alignment horizontal="right"/>
    </xf>
    <xf numFmtId="4" fontId="8" fillId="12" borderId="3" xfId="0" applyNumberFormat="1" applyFont="1" applyFill="1" applyBorder="1" applyAlignment="1">
      <alignment horizontal="right"/>
    </xf>
    <xf numFmtId="4" fontId="8" fillId="6" borderId="3" xfId="0" applyNumberFormat="1" applyFont="1" applyFill="1" applyBorder="1" applyAlignment="1">
      <alignment horizontal="right"/>
    </xf>
    <xf numFmtId="165" fontId="20" fillId="12" borderId="3" xfId="7" applyNumberFormat="1" applyFont="1" applyFill="1" applyBorder="1" applyAlignment="1"/>
    <xf numFmtId="4" fontId="8" fillId="6" borderId="27" xfId="0" applyNumberFormat="1" applyFont="1" applyFill="1" applyBorder="1" applyAlignment="1">
      <alignment horizontal="right"/>
    </xf>
    <xf numFmtId="0" fontId="7" fillId="2" borderId="12" xfId="0" applyNumberFormat="1" applyFont="1" applyFill="1" applyBorder="1" applyAlignment="1">
      <alignment horizontal="center" wrapText="1"/>
    </xf>
    <xf numFmtId="4" fontId="24" fillId="16" borderId="12" xfId="0" applyNumberFormat="1" applyFont="1" applyFill="1" applyBorder="1" applyAlignment="1">
      <alignment horizontal="center" vertical="center" wrapText="1"/>
    </xf>
    <xf numFmtId="4" fontId="24" fillId="17" borderId="12" xfId="0" applyNumberFormat="1" applyFont="1" applyFill="1" applyBorder="1" applyAlignment="1">
      <alignment horizontal="center" vertical="center" wrapText="1"/>
    </xf>
    <xf numFmtId="4" fontId="25" fillId="18" borderId="3" xfId="0" applyNumberFormat="1" applyFont="1" applyFill="1" applyBorder="1" applyAlignment="1">
      <alignment horizontal="center" vertical="center" wrapText="1"/>
    </xf>
    <xf numFmtId="4" fontId="25" fillId="18" borderId="1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wrapText="1"/>
    </xf>
    <xf numFmtId="165" fontId="8" fillId="0" borderId="2" xfId="0" applyNumberFormat="1" applyFont="1" applyBorder="1" applyAlignment="1">
      <alignment horizontal="right"/>
    </xf>
    <xf numFmtId="4" fontId="8" fillId="12" borderId="3" xfId="4" applyNumberFormat="1" applyFont="1" applyFill="1" applyBorder="1" applyAlignment="1">
      <alignment horizontal="right"/>
    </xf>
    <xf numFmtId="4" fontId="8" fillId="6" borderId="3" xfId="4" applyNumberFormat="1" applyFont="1" applyFill="1" applyBorder="1" applyAlignment="1">
      <alignment horizontal="right"/>
    </xf>
    <xf numFmtId="165" fontId="19" fillId="10" borderId="12" xfId="7" applyNumberFormat="1" applyFont="1" applyFill="1" applyBorder="1" applyAlignment="1"/>
    <xf numFmtId="4" fontId="7" fillId="2" borderId="13" xfId="4" applyNumberFormat="1" applyFont="1" applyFill="1" applyBorder="1" applyAlignment="1">
      <alignment horizontal="right"/>
    </xf>
    <xf numFmtId="0" fontId="8" fillId="3" borderId="2" xfId="0" applyNumberFormat="1" applyFont="1" applyFill="1" applyBorder="1"/>
    <xf numFmtId="165" fontId="8" fillId="11" borderId="2" xfId="0" applyNumberFormat="1" applyFont="1" applyFill="1" applyBorder="1" applyAlignment="1">
      <alignment horizontal="right"/>
    </xf>
    <xf numFmtId="0" fontId="8" fillId="6" borderId="3" xfId="0" applyNumberFormat="1" applyFont="1" applyFill="1" applyBorder="1" applyAlignment="1">
      <alignment horizontal="center"/>
    </xf>
    <xf numFmtId="4" fontId="7" fillId="10" borderId="12" xfId="4" applyNumberFormat="1" applyFont="1" applyFill="1" applyBorder="1" applyAlignment="1">
      <alignment horizontal="right" wrapText="1"/>
    </xf>
    <xf numFmtId="4" fontId="7" fillId="2" borderId="12" xfId="4" applyNumberFormat="1" applyFont="1" applyFill="1" applyBorder="1" applyAlignment="1">
      <alignment horizontal="right" wrapText="1"/>
    </xf>
    <xf numFmtId="165" fontId="20" fillId="11" borderId="2" xfId="7" applyNumberFormat="1" applyFont="1" applyFill="1" applyBorder="1" applyAlignment="1"/>
    <xf numFmtId="0" fontId="8" fillId="3" borderId="2" xfId="0" applyNumberFormat="1" applyFont="1" applyFill="1" applyBorder="1" applyAlignment="1">
      <alignment horizontal="center" wrapText="1"/>
    </xf>
    <xf numFmtId="0" fontId="10" fillId="4" borderId="11" xfId="0" applyNumberFormat="1" applyFont="1" applyFill="1" applyBorder="1" applyAlignment="1">
      <alignment horizontal="left"/>
    </xf>
    <xf numFmtId="3" fontId="10" fillId="7" borderId="12" xfId="0" applyNumberFormat="1" applyFont="1" applyFill="1" applyBorder="1" applyAlignment="1">
      <alignment horizontal="center"/>
    </xf>
    <xf numFmtId="4" fontId="18" fillId="9" borderId="12" xfId="4" applyNumberFormat="1" applyFont="1" applyFill="1" applyBorder="1" applyAlignment="1">
      <alignment horizontal="right"/>
    </xf>
    <xf numFmtId="4" fontId="10" fillId="4" borderId="12" xfId="4" applyNumberFormat="1" applyFont="1" applyFill="1" applyBorder="1" applyAlignment="1">
      <alignment horizontal="right"/>
    </xf>
    <xf numFmtId="165" fontId="18" fillId="9" borderId="12" xfId="7" applyNumberFormat="1" applyFont="1" applyFill="1" applyBorder="1" applyAlignment="1"/>
    <xf numFmtId="0" fontId="7" fillId="2" borderId="10" xfId="0" applyNumberFormat="1" applyFont="1" applyFill="1" applyBorder="1" applyAlignment="1">
      <alignment horizontal="center"/>
    </xf>
    <xf numFmtId="3" fontId="7" fillId="2" borderId="19" xfId="0" applyNumberFormat="1" applyFont="1" applyFill="1" applyBorder="1" applyAlignment="1">
      <alignment horizontal="center"/>
    </xf>
    <xf numFmtId="4" fontId="21" fillId="10" borderId="19" xfId="0" applyNumberFormat="1" applyFont="1" applyFill="1" applyBorder="1" applyAlignment="1">
      <alignment horizontal="center" vertical="center" wrapText="1"/>
    </xf>
    <xf numFmtId="4" fontId="24" fillId="17" borderId="19" xfId="0" applyNumberFormat="1" applyFont="1" applyFill="1" applyBorder="1" applyAlignment="1">
      <alignment horizontal="center" vertical="center" wrapText="1"/>
    </xf>
    <xf numFmtId="4" fontId="7" fillId="10" borderId="19" xfId="4" applyNumberFormat="1" applyFont="1" applyFill="1" applyBorder="1" applyAlignment="1">
      <alignment horizontal="right"/>
    </xf>
    <xf numFmtId="4" fontId="7" fillId="2" borderId="19" xfId="4" applyNumberFormat="1" applyFont="1" applyFill="1" applyBorder="1" applyAlignment="1">
      <alignment horizontal="right"/>
    </xf>
    <xf numFmtId="165" fontId="19" fillId="10" borderId="19" xfId="7" applyNumberFormat="1" applyFont="1" applyFill="1" applyBorder="1" applyAlignment="1"/>
    <xf numFmtId="3" fontId="7" fillId="2" borderId="12" xfId="0" applyNumberFormat="1" applyFont="1" applyFill="1" applyBorder="1" applyAlignment="1">
      <alignment horizontal="center" wrapText="1"/>
    </xf>
    <xf numFmtId="0" fontId="8" fillId="3" borderId="22" xfId="0" applyNumberFormat="1" applyFont="1" applyFill="1" applyBorder="1" applyAlignment="1">
      <alignment horizontal="center"/>
    </xf>
    <xf numFmtId="3" fontId="8" fillId="3" borderId="4" xfId="0" applyNumberFormat="1" applyFont="1" applyFill="1" applyBorder="1" applyAlignment="1">
      <alignment horizontal="center"/>
    </xf>
    <xf numFmtId="4" fontId="22" fillId="11" borderId="4" xfId="0" applyNumberFormat="1" applyFont="1" applyFill="1" applyBorder="1" applyAlignment="1">
      <alignment horizontal="center" vertical="center" wrapText="1"/>
    </xf>
    <xf numFmtId="4" fontId="25" fillId="14" borderId="4" xfId="0" applyNumberFormat="1" applyFont="1" applyFill="1" applyBorder="1" applyAlignment="1">
      <alignment horizontal="center" vertical="center" wrapText="1"/>
    </xf>
    <xf numFmtId="4" fontId="8" fillId="11" borderId="4" xfId="4" applyNumberFormat="1" applyFont="1" applyFill="1" applyBorder="1" applyAlignment="1">
      <alignment horizontal="right"/>
    </xf>
    <xf numFmtId="4" fontId="8" fillId="3" borderId="4" xfId="4" applyNumberFormat="1" applyFont="1" applyFill="1" applyBorder="1" applyAlignment="1">
      <alignment horizontal="right"/>
    </xf>
    <xf numFmtId="165" fontId="20" fillId="0" borderId="4" xfId="7" applyNumberFormat="1" applyFont="1" applyBorder="1" applyAlignment="1"/>
    <xf numFmtId="49" fontId="8" fillId="6" borderId="3" xfId="0" applyNumberFormat="1" applyFont="1" applyFill="1" applyBorder="1" applyAlignment="1">
      <alignment horizontal="center" shrinkToFit="1"/>
    </xf>
    <xf numFmtId="49" fontId="7" fillId="2" borderId="19" xfId="0" applyNumberFormat="1" applyFont="1" applyFill="1" applyBorder="1" applyAlignment="1">
      <alignment horizontal="center" shrinkToFit="1"/>
    </xf>
    <xf numFmtId="0" fontId="7" fillId="2" borderId="12" xfId="0" applyNumberFormat="1" applyFont="1" applyFill="1" applyBorder="1" applyAlignment="1">
      <alignment horizontal="center" wrapText="1" shrinkToFit="1"/>
    </xf>
    <xf numFmtId="49" fontId="8" fillId="3" borderId="2" xfId="0" applyNumberFormat="1" applyFont="1" applyFill="1" applyBorder="1" applyAlignment="1">
      <alignment horizontal="center" shrinkToFit="1"/>
    </xf>
    <xf numFmtId="49" fontId="7" fillId="2" borderId="12" xfId="0" applyNumberFormat="1" applyFont="1" applyFill="1" applyBorder="1" applyAlignment="1">
      <alignment horizontal="center" shrinkToFit="1"/>
    </xf>
    <xf numFmtId="49" fontId="8" fillId="0" borderId="2" xfId="0" applyNumberFormat="1" applyFont="1" applyBorder="1" applyAlignment="1">
      <alignment horizontal="center" shrinkToFit="1"/>
    </xf>
    <xf numFmtId="0" fontId="7" fillId="2" borderId="12" xfId="0" quotePrefix="1" applyNumberFormat="1" applyFont="1" applyFill="1" applyBorder="1" applyAlignment="1">
      <alignment horizontal="center" vertical="justify"/>
    </xf>
    <xf numFmtId="4" fontId="7" fillId="10" borderId="13" xfId="4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 horizontal="center"/>
    </xf>
    <xf numFmtId="0" fontId="7" fillId="8" borderId="23" xfId="0" applyNumberFormat="1" applyFont="1" applyFill="1" applyBorder="1" applyAlignment="1">
      <alignment horizontal="center"/>
    </xf>
    <xf numFmtId="0" fontId="7" fillId="8" borderId="24" xfId="0" applyNumberFormat="1" applyFont="1" applyFill="1" applyBorder="1" applyAlignment="1">
      <alignment horizontal="center"/>
    </xf>
    <xf numFmtId="0" fontId="7" fillId="8" borderId="25" xfId="0" applyNumberFormat="1" applyFont="1" applyFill="1" applyBorder="1" applyAlignment="1">
      <alignment horizontal="center"/>
    </xf>
    <xf numFmtId="0" fontId="23" fillId="15" borderId="14" xfId="0" applyNumberFormat="1" applyFont="1" applyFill="1" applyBorder="1" applyAlignment="1">
      <alignment horizontal="center" vertical="center"/>
    </xf>
    <xf numFmtId="0" fontId="23" fillId="15" borderId="15" xfId="0" applyNumberFormat="1" applyFont="1" applyFill="1" applyBorder="1" applyAlignment="1">
      <alignment horizontal="center" vertical="center"/>
    </xf>
    <xf numFmtId="0" fontId="23" fillId="15" borderId="26" xfId="0" applyNumberFormat="1" applyFont="1" applyFill="1" applyBorder="1" applyAlignment="1">
      <alignment horizontal="center" vertical="center"/>
    </xf>
    <xf numFmtId="0" fontId="23" fillId="15" borderId="8" xfId="0" applyNumberFormat="1" applyFont="1" applyFill="1" applyBorder="1" applyAlignment="1">
      <alignment horizontal="center" vertical="center"/>
    </xf>
    <xf numFmtId="0" fontId="23" fillId="15" borderId="0" xfId="0" applyNumberFormat="1" applyFont="1" applyFill="1" applyBorder="1" applyAlignment="1">
      <alignment horizontal="center" vertical="center"/>
    </xf>
    <xf numFmtId="0" fontId="23" fillId="15" borderId="28" xfId="0" applyNumberFormat="1" applyFont="1" applyFill="1" applyBorder="1" applyAlignment="1">
      <alignment horizontal="center" vertical="center"/>
    </xf>
    <xf numFmtId="0" fontId="23" fillId="15" borderId="16" xfId="0" applyNumberFormat="1" applyFont="1" applyFill="1" applyBorder="1" applyAlignment="1">
      <alignment horizontal="center" vertical="center"/>
    </xf>
    <xf numFmtId="0" fontId="23" fillId="15" borderId="17" xfId="0" applyNumberFormat="1" applyFont="1" applyFill="1" applyBorder="1" applyAlignment="1">
      <alignment horizontal="center" vertical="center"/>
    </xf>
    <xf numFmtId="0" fontId="23" fillId="15" borderId="29" xfId="0" applyNumberFormat="1" applyFont="1" applyFill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/>
    </xf>
    <xf numFmtId="3" fontId="16" fillId="0" borderId="0" xfId="0" applyNumberFormat="1" applyFont="1" applyAlignment="1">
      <alignment horizontal="center"/>
    </xf>
    <xf numFmtId="0" fontId="15" fillId="0" borderId="0" xfId="0" applyNumberFormat="1" applyFont="1" applyBorder="1" applyAlignment="1">
      <alignment horizontal="center"/>
    </xf>
    <xf numFmtId="0" fontId="7" fillId="8" borderId="14" xfId="0" applyNumberFormat="1" applyFont="1" applyFill="1" applyBorder="1" applyAlignment="1">
      <alignment horizontal="center"/>
    </xf>
    <xf numFmtId="0" fontId="7" fillId="8" borderId="15" xfId="0" applyNumberFormat="1" applyFont="1" applyFill="1" applyBorder="1" applyAlignment="1">
      <alignment horizontal="center"/>
    </xf>
    <xf numFmtId="0" fontId="7" fillId="8" borderId="23" xfId="0" applyNumberFormat="1" applyFont="1" applyFill="1" applyBorder="1" applyAlignment="1">
      <alignment horizontal="center"/>
    </xf>
    <xf numFmtId="0" fontId="7" fillId="8" borderId="8" xfId="0" applyNumberFormat="1" applyFont="1" applyFill="1" applyBorder="1" applyAlignment="1">
      <alignment horizontal="center"/>
    </xf>
    <xf numFmtId="0" fontId="7" fillId="8" borderId="0" xfId="0" applyNumberFormat="1" applyFont="1" applyFill="1" applyBorder="1" applyAlignment="1">
      <alignment horizontal="center"/>
    </xf>
    <xf numFmtId="0" fontId="7" fillId="8" borderId="24" xfId="0" applyNumberFormat="1" applyFont="1" applyFill="1" applyBorder="1" applyAlignment="1">
      <alignment horizontal="center"/>
    </xf>
    <xf numFmtId="0" fontId="7" fillId="8" borderId="16" xfId="0" applyNumberFormat="1" applyFont="1" applyFill="1" applyBorder="1" applyAlignment="1">
      <alignment horizontal="center"/>
    </xf>
    <xf numFmtId="0" fontId="7" fillId="8" borderId="17" xfId="0" applyNumberFormat="1" applyFont="1" applyFill="1" applyBorder="1" applyAlignment="1">
      <alignment horizontal="center"/>
    </xf>
    <xf numFmtId="0" fontId="7" fillId="8" borderId="25" xfId="0" applyNumberFormat="1" applyFont="1" applyFill="1" applyBorder="1" applyAlignment="1">
      <alignment horizontal="center"/>
    </xf>
    <xf numFmtId="165" fontId="7" fillId="8" borderId="6" xfId="0" applyNumberFormat="1" applyFont="1" applyFill="1" applyBorder="1" applyAlignment="1">
      <alignment horizontal="center"/>
    </xf>
    <xf numFmtId="165" fontId="7" fillId="8" borderId="4" xfId="0" applyNumberFormat="1" applyFont="1" applyFill="1" applyBorder="1" applyAlignment="1">
      <alignment horizontal="center"/>
    </xf>
    <xf numFmtId="165" fontId="7" fillId="8" borderId="19" xfId="0" applyNumberFormat="1" applyFont="1" applyFill="1" applyBorder="1" applyAlignment="1">
      <alignment horizontal="center"/>
    </xf>
    <xf numFmtId="165" fontId="6" fillId="3" borderId="0" xfId="0" applyNumberFormat="1" applyFont="1" applyFill="1"/>
    <xf numFmtId="165" fontId="6" fillId="3" borderId="0" xfId="0" applyNumberFormat="1" applyFont="1" applyFill="1" applyAlignment="1">
      <alignment wrapText="1"/>
    </xf>
    <xf numFmtId="165" fontId="9" fillId="3" borderId="0" xfId="0" applyNumberFormat="1" applyFont="1" applyFill="1"/>
    <xf numFmtId="4" fontId="10" fillId="16" borderId="12" xfId="0" applyNumberFormat="1" applyFont="1" applyFill="1" applyBorder="1" applyAlignment="1">
      <alignment horizontal="center" vertical="center" wrapText="1"/>
    </xf>
  </cellXfs>
  <cellStyles count="8">
    <cellStyle name="Comma 2" xfId="6" xr:uid="{00000000-0005-0000-0000-000001000000}"/>
    <cellStyle name="Normal 2" xfId="4" xr:uid="{00000000-0005-0000-0000-000003000000}"/>
    <cellStyle name="Normal 3" xfId="2" xr:uid="{00000000-0005-0000-0000-000004000000}"/>
    <cellStyle name="Normal 3 2" xfId="7" xr:uid="{00000000-0005-0000-0000-000005000000}"/>
    <cellStyle name="Normal 4" xfId="3" xr:uid="{00000000-0005-0000-0000-000006000000}"/>
    <cellStyle name="Normalno" xfId="0" builtinId="0"/>
    <cellStyle name="Normalno 2" xfId="1" xr:uid="{00000000-0005-0000-0000-000007000000}"/>
    <cellStyle name="Normalno 2 2" xfId="5" xr:uid="{00000000-0005-0000-0000-000008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194"/>
  <sheetViews>
    <sheetView tabSelected="1" zoomScale="75" zoomScaleNormal="75" workbookViewId="0">
      <selection activeCell="D157" sqref="D157:D159"/>
    </sheetView>
  </sheetViews>
  <sheetFormatPr defaultColWidth="19.42578125" defaultRowHeight="18.75" x14ac:dyDescent="0.3"/>
  <cols>
    <col min="1" max="1" width="36.28515625" style="9" customWidth="1"/>
    <col min="2" max="2" width="39.85546875" style="10" customWidth="1"/>
    <col min="3" max="5" width="23.140625" style="2" customWidth="1"/>
    <col min="6" max="7" width="23.140625" style="1" customWidth="1"/>
    <col min="8" max="8" width="20" style="1" bestFit="1" customWidth="1"/>
    <col min="9" max="9" width="20" style="1" customWidth="1"/>
    <col min="10" max="10" width="19.7109375" style="1" bestFit="1" customWidth="1"/>
    <col min="11" max="11" width="19.7109375" style="1" customWidth="1"/>
    <col min="12" max="15" width="19" style="1" customWidth="1"/>
    <col min="16" max="16" width="19.7109375" style="1" bestFit="1" customWidth="1"/>
    <col min="17" max="19" width="19.7109375" style="1" customWidth="1"/>
    <col min="20" max="20" width="20" style="1" customWidth="1"/>
    <col min="21" max="21" width="19.42578125" style="19"/>
    <col min="22" max="22" width="19.42578125" style="207"/>
    <col min="23" max="66" width="19.42578125" style="19"/>
    <col min="67" max="16384" width="19.42578125" style="1"/>
  </cols>
  <sheetData>
    <row r="1" spans="1:66" ht="18.75" customHeight="1" x14ac:dyDescent="0.3">
      <c r="A1" s="183" t="s">
        <v>173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5"/>
    </row>
    <row r="2" spans="1:66" ht="18.75" customHeight="1" x14ac:dyDescent="0.3">
      <c r="A2" s="186"/>
      <c r="B2" s="187"/>
      <c r="C2" s="187"/>
      <c r="D2" s="187"/>
      <c r="E2" s="187"/>
      <c r="F2" s="187"/>
      <c r="G2" s="187"/>
      <c r="H2" s="187"/>
      <c r="I2" s="187"/>
      <c r="J2" s="187"/>
      <c r="K2" s="187"/>
      <c r="L2" s="187"/>
      <c r="M2" s="187"/>
      <c r="N2" s="187"/>
      <c r="O2" s="187"/>
      <c r="P2" s="187"/>
      <c r="Q2" s="187"/>
      <c r="R2" s="187"/>
      <c r="S2" s="187"/>
      <c r="T2" s="188"/>
    </row>
    <row r="3" spans="1:66" ht="18.75" customHeight="1" thickBot="1" x14ac:dyDescent="0.35">
      <c r="A3" s="189"/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0"/>
      <c r="R3" s="190"/>
      <c r="S3" s="190"/>
      <c r="T3" s="191"/>
    </row>
    <row r="4" spans="1:66" ht="30.75" customHeight="1" x14ac:dyDescent="0.3">
      <c r="B4" s="2"/>
      <c r="T4" s="5"/>
    </row>
    <row r="5" spans="1:66" s="11" customFormat="1" ht="21.75" customHeight="1" thickBot="1" x14ac:dyDescent="0.35">
      <c r="A5" s="13" t="s">
        <v>7</v>
      </c>
      <c r="B5" s="14"/>
      <c r="C5" s="6"/>
      <c r="D5" s="6"/>
      <c r="E5" s="6"/>
      <c r="F5" s="7"/>
      <c r="G5" s="7"/>
      <c r="H5" s="7"/>
      <c r="I5" s="7"/>
      <c r="J5" s="7"/>
      <c r="K5" s="7"/>
      <c r="L5" s="7"/>
      <c r="M5" s="7"/>
      <c r="N5" s="7"/>
      <c r="O5" s="7"/>
      <c r="P5" s="5"/>
      <c r="Q5" s="5"/>
      <c r="R5" s="5"/>
      <c r="S5" s="5"/>
      <c r="U5" s="45"/>
      <c r="V5" s="208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</row>
    <row r="6" spans="1:66" ht="114" customHeight="1" thickBot="1" x14ac:dyDescent="0.35">
      <c r="A6" s="15" t="s">
        <v>8</v>
      </c>
      <c r="B6" s="16" t="s">
        <v>0</v>
      </c>
      <c r="C6" s="17" t="s">
        <v>175</v>
      </c>
      <c r="D6" s="17" t="s">
        <v>176</v>
      </c>
      <c r="E6" s="17" t="s">
        <v>174</v>
      </c>
      <c r="F6" s="18" t="s">
        <v>57</v>
      </c>
      <c r="G6" s="17" t="s">
        <v>172</v>
      </c>
      <c r="H6" s="18" t="s">
        <v>58</v>
      </c>
      <c r="I6" s="17" t="s">
        <v>172</v>
      </c>
      <c r="J6" s="18" t="s">
        <v>56</v>
      </c>
      <c r="K6" s="17" t="s">
        <v>172</v>
      </c>
      <c r="L6" s="18" t="s">
        <v>55</v>
      </c>
      <c r="M6" s="17" t="s">
        <v>172</v>
      </c>
      <c r="N6" s="18" t="s">
        <v>177</v>
      </c>
      <c r="O6" s="17" t="s">
        <v>172</v>
      </c>
      <c r="P6" s="18" t="s">
        <v>168</v>
      </c>
      <c r="Q6" s="17" t="s">
        <v>172</v>
      </c>
      <c r="R6" s="18" t="s">
        <v>169</v>
      </c>
      <c r="S6" s="17" t="s">
        <v>172</v>
      </c>
      <c r="T6" s="18" t="s">
        <v>163</v>
      </c>
      <c r="U6" s="17" t="s">
        <v>172</v>
      </c>
    </row>
    <row r="7" spans="1:66" ht="19.5" thickBot="1" x14ac:dyDescent="0.35">
      <c r="A7" s="105">
        <v>3</v>
      </c>
      <c r="B7" s="106"/>
      <c r="C7" s="107">
        <v>10254730</v>
      </c>
      <c r="D7" s="107">
        <v>4750588.5699999994</v>
      </c>
      <c r="E7" s="210">
        <f>D7/C7*100</f>
        <v>46.325827886253457</v>
      </c>
      <c r="F7" s="108">
        <f>F24+F137</f>
        <v>630000</v>
      </c>
      <c r="G7" s="108">
        <f>G24+G137</f>
        <v>471041.32</v>
      </c>
      <c r="H7" s="109">
        <f>H8+H24</f>
        <v>369593</v>
      </c>
      <c r="I7" s="109">
        <f>I8+I24</f>
        <v>543528.83000000007</v>
      </c>
      <c r="J7" s="110">
        <f>J8</f>
        <v>20000</v>
      </c>
      <c r="K7" s="111">
        <v>0</v>
      </c>
      <c r="L7" s="111">
        <f>L24+L137+L147</f>
        <v>553300</v>
      </c>
      <c r="M7" s="111">
        <f>M24+M137</f>
        <v>238327.17999999996</v>
      </c>
      <c r="N7" s="111">
        <v>0</v>
      </c>
      <c r="O7" s="111">
        <f>O24</f>
        <v>10799.99</v>
      </c>
      <c r="P7" s="109">
        <f>P8+P24+P137</f>
        <v>8627000</v>
      </c>
      <c r="Q7" s="109">
        <f>Q8+Q24+Q137</f>
        <v>3459843.78</v>
      </c>
      <c r="R7" s="109">
        <f>R8+R24</f>
        <v>8225.5499999999993</v>
      </c>
      <c r="S7" s="109">
        <f>S8+S24</f>
        <v>4057.12</v>
      </c>
      <c r="T7" s="109">
        <f>T8+T24</f>
        <v>46611.45</v>
      </c>
      <c r="U7" s="112">
        <f>U8+U24</f>
        <v>22990.35</v>
      </c>
    </row>
    <row r="8" spans="1:66" ht="19.5" thickBot="1" x14ac:dyDescent="0.35">
      <c r="A8" s="55">
        <v>31</v>
      </c>
      <c r="B8" s="56" t="s">
        <v>6</v>
      </c>
      <c r="C8" s="90">
        <v>8485930</v>
      </c>
      <c r="D8" s="90">
        <v>3387083.08</v>
      </c>
      <c r="E8" s="135">
        <f>D8/C8*100</f>
        <v>39.914105819868887</v>
      </c>
      <c r="F8" s="77">
        <v>0</v>
      </c>
      <c r="G8" s="77">
        <v>0</v>
      </c>
      <c r="H8" s="77">
        <f>H9+H14+H20</f>
        <v>5793</v>
      </c>
      <c r="I8" s="77">
        <f>I9+I14+I20</f>
        <v>2915.29</v>
      </c>
      <c r="J8" s="57">
        <f>J14</f>
        <v>20000</v>
      </c>
      <c r="K8" s="85">
        <v>0</v>
      </c>
      <c r="L8" s="85">
        <v>0</v>
      </c>
      <c r="M8" s="85">
        <v>0</v>
      </c>
      <c r="N8" s="85">
        <v>0</v>
      </c>
      <c r="O8" s="85">
        <v>0</v>
      </c>
      <c r="P8" s="77">
        <f>P9+P14+P20</f>
        <v>8408000</v>
      </c>
      <c r="Q8" s="77">
        <f>Q9+Q14+Q20</f>
        <v>3357930.32</v>
      </c>
      <c r="R8" s="77">
        <f>R9+R14+R20</f>
        <v>7820.55</v>
      </c>
      <c r="S8" s="77">
        <f>S9+S14+S20</f>
        <v>3935.62</v>
      </c>
      <c r="T8" s="77">
        <f>T9+T14+T20</f>
        <v>44316.45</v>
      </c>
      <c r="U8" s="95">
        <f>U9+U14+U20</f>
        <v>22301.85</v>
      </c>
    </row>
    <row r="9" spans="1:66" s="20" customFormat="1" ht="19.5" thickBot="1" x14ac:dyDescent="0.35">
      <c r="A9" s="55">
        <v>311</v>
      </c>
      <c r="B9" s="56" t="s">
        <v>11</v>
      </c>
      <c r="C9" s="117">
        <v>6592000</v>
      </c>
      <c r="D9" s="117">
        <v>2852703.42</v>
      </c>
      <c r="E9" s="135">
        <f t="shared" ref="E7:E32" si="0">D9/C9*100</f>
        <v>43.275233919902909</v>
      </c>
      <c r="F9" s="77">
        <v>0</v>
      </c>
      <c r="G9" s="77">
        <v>0</v>
      </c>
      <c r="H9" s="77">
        <f>H10</f>
        <v>4200</v>
      </c>
      <c r="I9" s="77">
        <f>I10</f>
        <v>2360.09</v>
      </c>
      <c r="J9" s="57">
        <v>0</v>
      </c>
      <c r="K9" s="85">
        <v>0</v>
      </c>
      <c r="L9" s="85">
        <v>0</v>
      </c>
      <c r="M9" s="85">
        <v>0</v>
      </c>
      <c r="N9" s="85">
        <v>0</v>
      </c>
      <c r="O9" s="85">
        <v>0</v>
      </c>
      <c r="P9" s="77">
        <f>P10+P11+P12+P13</f>
        <v>6550000</v>
      </c>
      <c r="Q9" s="77">
        <f>Q10+Q11+Q12+Q13</f>
        <v>2829102.51</v>
      </c>
      <c r="R9" s="77">
        <f>R10</f>
        <v>5670</v>
      </c>
      <c r="S9" s="77">
        <f>S10</f>
        <v>3186.12</v>
      </c>
      <c r="T9" s="77">
        <f>T10</f>
        <v>32130</v>
      </c>
      <c r="U9" s="95">
        <f>U10</f>
        <v>18054.7</v>
      </c>
      <c r="V9" s="209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  <c r="BI9" s="21"/>
      <c r="BJ9" s="21"/>
      <c r="BK9" s="21"/>
      <c r="BL9" s="21"/>
      <c r="BM9" s="21"/>
      <c r="BN9" s="21"/>
    </row>
    <row r="10" spans="1:66" x14ac:dyDescent="0.3">
      <c r="A10" s="64">
        <v>31111</v>
      </c>
      <c r="B10" s="22" t="s">
        <v>19</v>
      </c>
      <c r="C10" s="113">
        <v>6042000</v>
      </c>
      <c r="D10" s="113">
        <v>2620327.1</v>
      </c>
      <c r="E10" s="104">
        <f t="shared" si="0"/>
        <v>43.368538563389606</v>
      </c>
      <c r="F10" s="114">
        <v>0</v>
      </c>
      <c r="G10" s="114">
        <v>0</v>
      </c>
      <c r="H10" s="114">
        <v>4200</v>
      </c>
      <c r="I10" s="114">
        <v>2360.09</v>
      </c>
      <c r="J10" s="115">
        <v>0</v>
      </c>
      <c r="K10" s="115">
        <v>0</v>
      </c>
      <c r="L10" s="115">
        <v>0</v>
      </c>
      <c r="M10" s="115">
        <v>0</v>
      </c>
      <c r="N10" s="115">
        <v>0</v>
      </c>
      <c r="O10" s="115">
        <v>0</v>
      </c>
      <c r="P10" s="114">
        <v>6000000</v>
      </c>
      <c r="Q10" s="114">
        <f>2470417.82+126308.37</f>
        <v>2596726.19</v>
      </c>
      <c r="R10" s="114">
        <v>5670</v>
      </c>
      <c r="S10" s="114">
        <v>3186.12</v>
      </c>
      <c r="T10" s="114">
        <v>32130</v>
      </c>
      <c r="U10" s="116">
        <v>18054.7</v>
      </c>
    </row>
    <row r="11" spans="1:66" x14ac:dyDescent="0.3">
      <c r="A11" s="67">
        <v>31113</v>
      </c>
      <c r="B11" s="27" t="s">
        <v>152</v>
      </c>
      <c r="C11" s="91">
        <v>100000</v>
      </c>
      <c r="D11" s="91">
        <v>23612.32</v>
      </c>
      <c r="E11" s="102">
        <f t="shared" si="0"/>
        <v>23.61232</v>
      </c>
      <c r="F11" s="46">
        <v>0</v>
      </c>
      <c r="G11" s="46">
        <v>0</v>
      </c>
      <c r="H11" s="46">
        <v>0</v>
      </c>
      <c r="I11" s="46">
        <v>0</v>
      </c>
      <c r="J11" s="53">
        <v>0</v>
      </c>
      <c r="K11" s="53">
        <v>0</v>
      </c>
      <c r="L11" s="53">
        <v>0</v>
      </c>
      <c r="M11" s="53">
        <v>0</v>
      </c>
      <c r="N11" s="53">
        <v>0</v>
      </c>
      <c r="O11" s="53">
        <v>0</v>
      </c>
      <c r="P11" s="46">
        <v>100000</v>
      </c>
      <c r="Q11" s="46">
        <v>23612.32</v>
      </c>
      <c r="R11" s="46">
        <v>0</v>
      </c>
      <c r="S11" s="46">
        <v>0</v>
      </c>
      <c r="T11" s="46">
        <v>0</v>
      </c>
      <c r="U11" s="99">
        <v>0</v>
      </c>
    </row>
    <row r="12" spans="1:66" x14ac:dyDescent="0.3">
      <c r="A12" s="67">
        <v>31131</v>
      </c>
      <c r="B12" s="27" t="s">
        <v>153</v>
      </c>
      <c r="C12" s="91">
        <v>300000</v>
      </c>
      <c r="D12" s="91">
        <v>149362.9</v>
      </c>
      <c r="E12" s="102">
        <f t="shared" si="0"/>
        <v>49.787633333333332</v>
      </c>
      <c r="F12" s="46">
        <v>0</v>
      </c>
      <c r="G12" s="46">
        <v>0</v>
      </c>
      <c r="H12" s="46">
        <v>0</v>
      </c>
      <c r="I12" s="46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46">
        <v>300000</v>
      </c>
      <c r="Q12" s="46">
        <v>149362.9</v>
      </c>
      <c r="R12" s="46">
        <v>0</v>
      </c>
      <c r="S12" s="46">
        <v>0</v>
      </c>
      <c r="T12" s="46">
        <v>0</v>
      </c>
      <c r="U12" s="99">
        <v>0</v>
      </c>
    </row>
    <row r="13" spans="1:66" ht="19.5" thickBot="1" x14ac:dyDescent="0.35">
      <c r="A13" s="65">
        <v>31141</v>
      </c>
      <c r="B13" s="23" t="s">
        <v>154</v>
      </c>
      <c r="C13" s="118">
        <v>150000</v>
      </c>
      <c r="D13" s="118">
        <v>59401.1</v>
      </c>
      <c r="E13" s="119">
        <f t="shared" si="0"/>
        <v>39.600733333333331</v>
      </c>
      <c r="F13" s="47">
        <v>0</v>
      </c>
      <c r="G13" s="47">
        <v>0</v>
      </c>
      <c r="H13" s="47">
        <v>0</v>
      </c>
      <c r="I13" s="47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0</v>
      </c>
      <c r="P13" s="47">
        <v>150000</v>
      </c>
      <c r="Q13" s="47">
        <v>59401.1</v>
      </c>
      <c r="R13" s="47">
        <v>0</v>
      </c>
      <c r="S13" s="47">
        <v>0</v>
      </c>
      <c r="T13" s="47">
        <v>0</v>
      </c>
      <c r="U13" s="96">
        <v>0</v>
      </c>
    </row>
    <row r="14" spans="1:66" s="20" customFormat="1" ht="19.5" thickBot="1" x14ac:dyDescent="0.35">
      <c r="A14" s="55">
        <v>312</v>
      </c>
      <c r="B14" s="56" t="s">
        <v>9</v>
      </c>
      <c r="C14" s="117">
        <v>379000</v>
      </c>
      <c r="D14" s="117">
        <v>63042.31</v>
      </c>
      <c r="E14" s="135">
        <f t="shared" si="0"/>
        <v>16.63385488126649</v>
      </c>
      <c r="F14" s="77">
        <v>0</v>
      </c>
      <c r="G14" s="77">
        <v>0</v>
      </c>
      <c r="H14" s="77">
        <f>H15+H18+H19</f>
        <v>900</v>
      </c>
      <c r="I14" s="77">
        <f>I18+I19</f>
        <v>165.77</v>
      </c>
      <c r="J14" s="57">
        <f>J15</f>
        <v>20000</v>
      </c>
      <c r="K14" s="85">
        <v>0</v>
      </c>
      <c r="L14" s="85">
        <v>0</v>
      </c>
      <c r="M14" s="85">
        <v>0</v>
      </c>
      <c r="N14" s="85">
        <v>0</v>
      </c>
      <c r="O14" s="85">
        <v>0</v>
      </c>
      <c r="P14" s="77">
        <f>P15+P16+P17+P18+P19</f>
        <v>350000</v>
      </c>
      <c r="Q14" s="77">
        <f>Q15+Q18</f>
        <v>61384.61</v>
      </c>
      <c r="R14" s="77">
        <f>R15+R18+R19</f>
        <v>1215</v>
      </c>
      <c r="S14" s="77">
        <f>S18+S19</f>
        <v>223.79</v>
      </c>
      <c r="T14" s="77">
        <f>T15+T18+T19</f>
        <v>6885</v>
      </c>
      <c r="U14" s="95">
        <f>U18+U19</f>
        <v>1268.1399999999999</v>
      </c>
      <c r="V14" s="209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</row>
    <row r="15" spans="1:66" x14ac:dyDescent="0.3">
      <c r="A15" s="64">
        <v>31212</v>
      </c>
      <c r="B15" s="22" t="s">
        <v>165</v>
      </c>
      <c r="C15" s="113">
        <v>92500</v>
      </c>
      <c r="D15" s="113">
        <v>2884.61</v>
      </c>
      <c r="E15" s="104">
        <f t="shared" si="0"/>
        <v>3.1184972972972975</v>
      </c>
      <c r="F15" s="114">
        <v>0</v>
      </c>
      <c r="G15" s="114">
        <v>0</v>
      </c>
      <c r="H15" s="114">
        <v>250</v>
      </c>
      <c r="I15" s="114">
        <v>0</v>
      </c>
      <c r="J15" s="115">
        <v>20000</v>
      </c>
      <c r="K15" s="115">
        <v>0</v>
      </c>
      <c r="L15" s="115">
        <v>0</v>
      </c>
      <c r="M15" s="115">
        <v>0</v>
      </c>
      <c r="N15" s="115">
        <v>0</v>
      </c>
      <c r="O15" s="115">
        <v>0</v>
      </c>
      <c r="P15" s="114">
        <v>70000</v>
      </c>
      <c r="Q15" s="114">
        <v>2884.61</v>
      </c>
      <c r="R15" s="114">
        <v>337.5</v>
      </c>
      <c r="S15" s="114">
        <v>0</v>
      </c>
      <c r="T15" s="114">
        <v>1912.5</v>
      </c>
      <c r="U15" s="116">
        <v>0</v>
      </c>
    </row>
    <row r="16" spans="1:66" x14ac:dyDescent="0.3">
      <c r="A16" s="67">
        <v>31213</v>
      </c>
      <c r="B16" s="27" t="s">
        <v>171</v>
      </c>
      <c r="C16" s="91">
        <v>60000</v>
      </c>
      <c r="D16" s="91">
        <v>0</v>
      </c>
      <c r="E16" s="102">
        <f t="shared" si="0"/>
        <v>0</v>
      </c>
      <c r="F16" s="46">
        <v>0</v>
      </c>
      <c r="G16" s="46">
        <v>0</v>
      </c>
      <c r="H16" s="46">
        <v>0</v>
      </c>
      <c r="I16" s="46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46">
        <v>60000</v>
      </c>
      <c r="Q16" s="46">
        <v>0</v>
      </c>
      <c r="R16" s="46">
        <v>0</v>
      </c>
      <c r="S16" s="46">
        <v>0</v>
      </c>
      <c r="T16" s="46">
        <v>0</v>
      </c>
      <c r="U16" s="99">
        <v>0</v>
      </c>
    </row>
    <row r="17" spans="1:66" x14ac:dyDescent="0.3">
      <c r="A17" s="67">
        <v>31215</v>
      </c>
      <c r="B17" s="27" t="s">
        <v>170</v>
      </c>
      <c r="C17" s="91">
        <v>30000</v>
      </c>
      <c r="D17" s="91">
        <v>0</v>
      </c>
      <c r="E17" s="102">
        <f t="shared" si="0"/>
        <v>0</v>
      </c>
      <c r="F17" s="46">
        <v>0</v>
      </c>
      <c r="G17" s="46">
        <v>0</v>
      </c>
      <c r="H17" s="46">
        <v>0</v>
      </c>
      <c r="I17" s="46">
        <v>0</v>
      </c>
      <c r="J17" s="53">
        <v>0</v>
      </c>
      <c r="K17" s="53">
        <v>0</v>
      </c>
      <c r="L17" s="53">
        <v>0</v>
      </c>
      <c r="M17" s="53">
        <v>0</v>
      </c>
      <c r="N17" s="53">
        <v>0</v>
      </c>
      <c r="O17" s="53">
        <v>0</v>
      </c>
      <c r="P17" s="46">
        <v>30000</v>
      </c>
      <c r="Q17" s="46">
        <v>0</v>
      </c>
      <c r="R17" s="46">
        <v>0</v>
      </c>
      <c r="S17" s="46">
        <v>0</v>
      </c>
      <c r="T17" s="46">
        <v>0</v>
      </c>
      <c r="U17" s="99">
        <v>0</v>
      </c>
    </row>
    <row r="18" spans="1:66" x14ac:dyDescent="0.3">
      <c r="A18" s="67">
        <v>31216</v>
      </c>
      <c r="B18" s="27" t="s">
        <v>167</v>
      </c>
      <c r="C18" s="91">
        <v>152500</v>
      </c>
      <c r="D18" s="91">
        <v>59750</v>
      </c>
      <c r="E18" s="102">
        <f t="shared" si="0"/>
        <v>39.180327868852459</v>
      </c>
      <c r="F18" s="46">
        <v>0</v>
      </c>
      <c r="G18" s="46">
        <v>0</v>
      </c>
      <c r="H18" s="46">
        <v>250</v>
      </c>
      <c r="I18" s="46">
        <v>125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46">
        <v>150000</v>
      </c>
      <c r="Q18" s="46">
        <v>58500</v>
      </c>
      <c r="R18" s="46">
        <v>337.5</v>
      </c>
      <c r="S18" s="46">
        <v>168.75</v>
      </c>
      <c r="T18" s="46">
        <v>1912.5</v>
      </c>
      <c r="U18" s="99">
        <v>956.25</v>
      </c>
    </row>
    <row r="19" spans="1:66" ht="19.5" thickBot="1" x14ac:dyDescent="0.35">
      <c r="A19" s="65">
        <v>31219</v>
      </c>
      <c r="B19" s="23" t="s">
        <v>166</v>
      </c>
      <c r="C19" s="118">
        <v>44000</v>
      </c>
      <c r="D19" s="118">
        <v>407.7</v>
      </c>
      <c r="E19" s="119">
        <f t="shared" si="0"/>
        <v>0.92659090909090902</v>
      </c>
      <c r="F19" s="47">
        <v>0</v>
      </c>
      <c r="G19" s="47">
        <v>0</v>
      </c>
      <c r="H19" s="47">
        <v>400</v>
      </c>
      <c r="I19" s="47">
        <v>40.770000000000003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  <c r="P19" s="47">
        <v>40000</v>
      </c>
      <c r="Q19" s="47">
        <v>0</v>
      </c>
      <c r="R19" s="47">
        <v>540</v>
      </c>
      <c r="S19" s="47">
        <v>55.04</v>
      </c>
      <c r="T19" s="47">
        <v>3060</v>
      </c>
      <c r="U19" s="96">
        <v>311.89</v>
      </c>
    </row>
    <row r="20" spans="1:66" s="20" customFormat="1" ht="19.5" thickBot="1" x14ac:dyDescent="0.35">
      <c r="A20" s="55">
        <v>313</v>
      </c>
      <c r="B20" s="56" t="s">
        <v>16</v>
      </c>
      <c r="C20" s="117">
        <v>1514930</v>
      </c>
      <c r="D20" s="117">
        <v>471337.35000000003</v>
      </c>
      <c r="E20" s="135">
        <f t="shared" si="0"/>
        <v>31.112813793376592</v>
      </c>
      <c r="F20" s="77">
        <v>0</v>
      </c>
      <c r="G20" s="77">
        <v>0</v>
      </c>
      <c r="H20" s="77">
        <f>H21</f>
        <v>693</v>
      </c>
      <c r="I20" s="77">
        <f>I21</f>
        <v>389.43</v>
      </c>
      <c r="J20" s="121">
        <v>0</v>
      </c>
      <c r="K20" s="85">
        <v>0</v>
      </c>
      <c r="L20" s="85">
        <v>0</v>
      </c>
      <c r="M20" s="85">
        <v>0</v>
      </c>
      <c r="N20" s="85">
        <v>0</v>
      </c>
      <c r="O20" s="85">
        <v>0</v>
      </c>
      <c r="P20" s="77">
        <f>P21+P22+P23</f>
        <v>1508000</v>
      </c>
      <c r="Q20" s="77">
        <f>Q21+Q22+Q23</f>
        <v>467443.20000000001</v>
      </c>
      <c r="R20" s="77">
        <f>R21</f>
        <v>935.55</v>
      </c>
      <c r="S20" s="77">
        <f>S21</f>
        <v>525.71</v>
      </c>
      <c r="T20" s="77">
        <f>T21</f>
        <v>5301.45</v>
      </c>
      <c r="U20" s="95">
        <f>U21</f>
        <v>2979.01</v>
      </c>
      <c r="V20" s="209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  <c r="BI20" s="21"/>
      <c r="BJ20" s="21"/>
      <c r="BK20" s="21"/>
      <c r="BL20" s="21"/>
      <c r="BM20" s="21"/>
      <c r="BN20" s="21"/>
    </row>
    <row r="21" spans="1:66" s="19" customFormat="1" x14ac:dyDescent="0.3">
      <c r="A21" s="120">
        <v>31321</v>
      </c>
      <c r="B21" s="22" t="s">
        <v>20</v>
      </c>
      <c r="C21" s="113">
        <v>1506930</v>
      </c>
      <c r="D21" s="113">
        <v>470817.92000000004</v>
      </c>
      <c r="E21" s="104">
        <f t="shared" si="0"/>
        <v>31.243516288082397</v>
      </c>
      <c r="F21" s="114">
        <v>0</v>
      </c>
      <c r="G21" s="114">
        <v>0</v>
      </c>
      <c r="H21" s="114">
        <v>693</v>
      </c>
      <c r="I21" s="114">
        <v>389.43</v>
      </c>
      <c r="J21" s="114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4">
        <v>1500000</v>
      </c>
      <c r="Q21" s="114">
        <v>466923.77</v>
      </c>
      <c r="R21" s="114">
        <v>935.55</v>
      </c>
      <c r="S21" s="114">
        <v>525.71</v>
      </c>
      <c r="T21" s="114">
        <v>5301.45</v>
      </c>
      <c r="U21" s="116">
        <v>2979.01</v>
      </c>
      <c r="V21" s="207"/>
    </row>
    <row r="22" spans="1:66" s="19" customFormat="1" x14ac:dyDescent="0.3">
      <c r="A22" s="68">
        <v>31322</v>
      </c>
      <c r="B22" s="29" t="s">
        <v>155</v>
      </c>
      <c r="C22" s="91">
        <v>5000</v>
      </c>
      <c r="D22" s="91">
        <v>118.06</v>
      </c>
      <c r="E22" s="102">
        <f t="shared" si="0"/>
        <v>2.3612000000000002</v>
      </c>
      <c r="F22" s="92">
        <v>0</v>
      </c>
      <c r="G22" s="92">
        <v>0</v>
      </c>
      <c r="H22" s="92">
        <v>0</v>
      </c>
      <c r="I22" s="92">
        <v>0</v>
      </c>
      <c r="J22" s="100">
        <v>0</v>
      </c>
      <c r="K22" s="83">
        <v>0</v>
      </c>
      <c r="L22" s="83">
        <v>0</v>
      </c>
      <c r="M22" s="83">
        <v>0</v>
      </c>
      <c r="N22" s="83">
        <v>0</v>
      </c>
      <c r="O22" s="83">
        <v>0</v>
      </c>
      <c r="P22" s="92">
        <v>5000</v>
      </c>
      <c r="Q22" s="92">
        <v>118.06</v>
      </c>
      <c r="R22" s="92">
        <v>0</v>
      </c>
      <c r="S22" s="92">
        <v>0</v>
      </c>
      <c r="T22" s="92">
        <v>0</v>
      </c>
      <c r="U22" s="101">
        <v>0</v>
      </c>
      <c r="V22" s="207"/>
    </row>
    <row r="23" spans="1:66" ht="19.5" thickBot="1" x14ac:dyDescent="0.35">
      <c r="A23" s="65">
        <v>31332</v>
      </c>
      <c r="B23" s="23" t="s">
        <v>156</v>
      </c>
      <c r="C23" s="118">
        <v>3000</v>
      </c>
      <c r="D23" s="118">
        <v>401.37</v>
      </c>
      <c r="E23" s="119">
        <f t="shared" si="0"/>
        <v>13.379</v>
      </c>
      <c r="F23" s="78">
        <v>0</v>
      </c>
      <c r="G23" s="78">
        <v>0</v>
      </c>
      <c r="H23" s="78">
        <v>0</v>
      </c>
      <c r="I23" s="78">
        <v>0</v>
      </c>
      <c r="J23" s="76">
        <v>0</v>
      </c>
      <c r="K23" s="81">
        <v>0</v>
      </c>
      <c r="L23" s="81">
        <v>0</v>
      </c>
      <c r="M23" s="81">
        <v>0</v>
      </c>
      <c r="N23" s="81">
        <v>0</v>
      </c>
      <c r="O23" s="81">
        <v>0</v>
      </c>
      <c r="P23" s="78">
        <v>3000</v>
      </c>
      <c r="Q23" s="78">
        <v>401.37</v>
      </c>
      <c r="R23" s="78">
        <v>0</v>
      </c>
      <c r="S23" s="78">
        <v>0</v>
      </c>
      <c r="T23" s="78">
        <v>0</v>
      </c>
      <c r="U23" s="97">
        <v>0</v>
      </c>
    </row>
    <row r="24" spans="1:66" ht="19.5" thickBot="1" x14ac:dyDescent="0.35">
      <c r="A24" s="55">
        <v>32</v>
      </c>
      <c r="B24" s="56" t="s">
        <v>10</v>
      </c>
      <c r="C24" s="117">
        <v>1738500</v>
      </c>
      <c r="D24" s="117">
        <v>1352160.8499999999</v>
      </c>
      <c r="E24" s="135">
        <f t="shared" si="0"/>
        <v>77.777443198159318</v>
      </c>
      <c r="F24" s="122">
        <f>F25+F41+F65+F114+F118</f>
        <v>626000</v>
      </c>
      <c r="G24" s="122">
        <f>G25+G41+G65+G114+G118</f>
        <v>468538.47000000003</v>
      </c>
      <c r="H24" s="77">
        <f>H25+H41+H65+H114</f>
        <v>363800</v>
      </c>
      <c r="I24" s="77">
        <f>I25+I41+I65+I114</f>
        <v>540613.54</v>
      </c>
      <c r="J24" s="121">
        <v>0</v>
      </c>
      <c r="K24" s="123">
        <v>0</v>
      </c>
      <c r="L24" s="123">
        <f>L25+L41+L65+L114+L118</f>
        <v>546000</v>
      </c>
      <c r="M24" s="123">
        <f>M25+M41+M65+M114+M118</f>
        <v>237886.61999999997</v>
      </c>
      <c r="N24" s="123">
        <v>0</v>
      </c>
      <c r="O24" s="123">
        <f>O65</f>
        <v>10799.99</v>
      </c>
      <c r="P24" s="121">
        <f>P25+P41+P65+P118</f>
        <v>200000</v>
      </c>
      <c r="Q24" s="121">
        <f>Q65+Q118</f>
        <v>93512.23000000001</v>
      </c>
      <c r="R24" s="121">
        <f>R25</f>
        <v>405</v>
      </c>
      <c r="S24" s="121">
        <f>S25</f>
        <v>121.5</v>
      </c>
      <c r="T24" s="77">
        <f>T25</f>
        <v>2295</v>
      </c>
      <c r="U24" s="124">
        <f>U25</f>
        <v>688.5</v>
      </c>
    </row>
    <row r="25" spans="1:66" s="20" customFormat="1" ht="38.25" customHeight="1" thickBot="1" x14ac:dyDescent="0.35">
      <c r="A25" s="55">
        <v>321</v>
      </c>
      <c r="B25" s="133" t="s">
        <v>49</v>
      </c>
      <c r="C25" s="117">
        <v>497000</v>
      </c>
      <c r="D25" s="117">
        <v>379269.27</v>
      </c>
      <c r="E25" s="135">
        <f t="shared" si="0"/>
        <v>76.31172434607646</v>
      </c>
      <c r="F25" s="122">
        <f>F26+F34</f>
        <v>442000</v>
      </c>
      <c r="G25" s="122">
        <f>G26+G34</f>
        <v>337343.08</v>
      </c>
      <c r="H25" s="77">
        <f>H34</f>
        <v>300</v>
      </c>
      <c r="I25" s="77">
        <f>I34</f>
        <v>90</v>
      </c>
      <c r="J25" s="121">
        <v>0</v>
      </c>
      <c r="K25" s="123">
        <v>0</v>
      </c>
      <c r="L25" s="123">
        <f>L26+L34+L35</f>
        <v>52000</v>
      </c>
      <c r="M25" s="123">
        <f>M26+M35</f>
        <v>41026.189999999995</v>
      </c>
      <c r="N25" s="123">
        <v>0</v>
      </c>
      <c r="O25" s="123">
        <v>0</v>
      </c>
      <c r="P25" s="121">
        <f>P26+P34</f>
        <v>0</v>
      </c>
      <c r="Q25" s="121">
        <f>Q26+Q34</f>
        <v>0</v>
      </c>
      <c r="R25" s="121">
        <f>R34</f>
        <v>405</v>
      </c>
      <c r="S25" s="121">
        <f>S34</f>
        <v>121.5</v>
      </c>
      <c r="T25" s="77">
        <f>T34</f>
        <v>2295</v>
      </c>
      <c r="U25" s="124">
        <f>U34</f>
        <v>688.5</v>
      </c>
      <c r="V25" s="209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</row>
    <row r="26" spans="1:66" s="24" customFormat="1" x14ac:dyDescent="0.3">
      <c r="A26" s="125">
        <v>3211</v>
      </c>
      <c r="B26" s="126" t="s">
        <v>21</v>
      </c>
      <c r="C26" s="127">
        <v>64000</v>
      </c>
      <c r="D26" s="127">
        <v>58276.189999999995</v>
      </c>
      <c r="E26" s="136">
        <f t="shared" si="0"/>
        <v>91.056546874999995</v>
      </c>
      <c r="F26" s="128">
        <f>F27+F29+F31</f>
        <v>22000</v>
      </c>
      <c r="G26" s="128">
        <f>G27+G29+G31</f>
        <v>22000</v>
      </c>
      <c r="H26" s="129">
        <v>0</v>
      </c>
      <c r="I26" s="129">
        <v>0</v>
      </c>
      <c r="J26" s="130">
        <v>0</v>
      </c>
      <c r="K26" s="131">
        <v>0</v>
      </c>
      <c r="L26" s="131">
        <f>L27+L28+L29+L30+L31+L32</f>
        <v>42000</v>
      </c>
      <c r="M26" s="131">
        <f>M27+M28+M29+M31</f>
        <v>36276.189999999995</v>
      </c>
      <c r="N26" s="131">
        <v>0</v>
      </c>
      <c r="O26" s="131">
        <v>0</v>
      </c>
      <c r="P26" s="130">
        <f>P27</f>
        <v>0</v>
      </c>
      <c r="Q26" s="130">
        <f>Q27</f>
        <v>0</v>
      </c>
      <c r="R26" s="130">
        <v>0</v>
      </c>
      <c r="S26" s="130">
        <v>0</v>
      </c>
      <c r="T26" s="129">
        <v>0</v>
      </c>
      <c r="U26" s="132">
        <v>0</v>
      </c>
      <c r="V26" s="207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</row>
    <row r="27" spans="1:66" x14ac:dyDescent="0.3">
      <c r="A27" s="67">
        <v>32111</v>
      </c>
      <c r="B27" s="28" t="s">
        <v>61</v>
      </c>
      <c r="C27" s="91">
        <v>20000</v>
      </c>
      <c r="D27" s="91">
        <v>26410</v>
      </c>
      <c r="E27" s="102">
        <f t="shared" si="0"/>
        <v>132.05000000000001</v>
      </c>
      <c r="F27" s="49">
        <v>10000</v>
      </c>
      <c r="G27" s="49">
        <v>10000</v>
      </c>
      <c r="H27" s="46">
        <v>0</v>
      </c>
      <c r="I27" s="46">
        <v>0</v>
      </c>
      <c r="J27" s="46">
        <v>0</v>
      </c>
      <c r="K27" s="87">
        <v>0</v>
      </c>
      <c r="L27" s="87">
        <v>10000</v>
      </c>
      <c r="M27" s="87">
        <v>16410</v>
      </c>
      <c r="N27" s="87">
        <v>0</v>
      </c>
      <c r="O27" s="87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99">
        <v>0</v>
      </c>
    </row>
    <row r="28" spans="1:66" ht="36.75" x14ac:dyDescent="0.3">
      <c r="A28" s="67">
        <v>32112</v>
      </c>
      <c r="B28" s="28" t="s">
        <v>62</v>
      </c>
      <c r="C28" s="91">
        <v>8000</v>
      </c>
      <c r="D28" s="91">
        <v>905.71</v>
      </c>
      <c r="E28" s="102">
        <f t="shared" si="0"/>
        <v>11.321375</v>
      </c>
      <c r="F28" s="49">
        <v>0</v>
      </c>
      <c r="G28" s="49">
        <v>0</v>
      </c>
      <c r="H28" s="46">
        <v>0</v>
      </c>
      <c r="I28" s="46">
        <v>0</v>
      </c>
      <c r="J28" s="46">
        <v>0</v>
      </c>
      <c r="K28" s="87">
        <v>0</v>
      </c>
      <c r="L28" s="87">
        <v>8000</v>
      </c>
      <c r="M28" s="87">
        <v>905.71</v>
      </c>
      <c r="N28" s="87">
        <v>0</v>
      </c>
      <c r="O28" s="87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99">
        <v>0</v>
      </c>
    </row>
    <row r="29" spans="1:66" ht="36.75" x14ac:dyDescent="0.3">
      <c r="A29" s="67">
        <v>32113</v>
      </c>
      <c r="B29" s="28" t="s">
        <v>63</v>
      </c>
      <c r="C29" s="91">
        <v>15000</v>
      </c>
      <c r="D29" s="91">
        <v>17744.129999999997</v>
      </c>
      <c r="E29" s="102">
        <f t="shared" si="0"/>
        <v>118.29419999999998</v>
      </c>
      <c r="F29" s="49">
        <v>8000</v>
      </c>
      <c r="G29" s="49">
        <v>8000</v>
      </c>
      <c r="H29" s="46">
        <v>0</v>
      </c>
      <c r="I29" s="46">
        <v>0</v>
      </c>
      <c r="J29" s="46">
        <v>0</v>
      </c>
      <c r="K29" s="87">
        <v>0</v>
      </c>
      <c r="L29" s="87">
        <v>7000</v>
      </c>
      <c r="M29" s="87">
        <v>9744.1299999999992</v>
      </c>
      <c r="N29" s="87">
        <v>0</v>
      </c>
      <c r="O29" s="87">
        <v>0</v>
      </c>
      <c r="P29" s="46">
        <v>0</v>
      </c>
      <c r="Q29" s="46">
        <v>0</v>
      </c>
      <c r="R29" s="46">
        <v>0</v>
      </c>
      <c r="S29" s="46">
        <v>0</v>
      </c>
      <c r="T29" s="46">
        <v>0</v>
      </c>
      <c r="U29" s="99">
        <v>0</v>
      </c>
    </row>
    <row r="30" spans="1:66" ht="36.75" x14ac:dyDescent="0.3">
      <c r="A30" s="67">
        <v>32114</v>
      </c>
      <c r="B30" s="28" t="s">
        <v>64</v>
      </c>
      <c r="C30" s="91">
        <v>8000</v>
      </c>
      <c r="D30" s="91">
        <v>0</v>
      </c>
      <c r="E30" s="102">
        <f t="shared" si="0"/>
        <v>0</v>
      </c>
      <c r="F30" s="49">
        <v>0</v>
      </c>
      <c r="G30" s="49">
        <v>0</v>
      </c>
      <c r="H30" s="46">
        <v>0</v>
      </c>
      <c r="I30" s="46">
        <v>0</v>
      </c>
      <c r="J30" s="46">
        <v>0</v>
      </c>
      <c r="K30" s="87">
        <v>0</v>
      </c>
      <c r="L30" s="87">
        <v>8000</v>
      </c>
      <c r="M30" s="87">
        <v>0</v>
      </c>
      <c r="N30" s="87">
        <v>0</v>
      </c>
      <c r="O30" s="87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99">
        <v>0</v>
      </c>
    </row>
    <row r="31" spans="1:66" ht="36.75" x14ac:dyDescent="0.3">
      <c r="A31" s="67">
        <v>32115</v>
      </c>
      <c r="B31" s="28" t="s">
        <v>65</v>
      </c>
      <c r="C31" s="91">
        <v>10000</v>
      </c>
      <c r="D31" s="91">
        <v>13216.35</v>
      </c>
      <c r="E31" s="102">
        <f t="shared" si="0"/>
        <v>132.1635</v>
      </c>
      <c r="F31" s="49">
        <v>4000</v>
      </c>
      <c r="G31" s="49">
        <v>4000</v>
      </c>
      <c r="H31" s="46">
        <v>0</v>
      </c>
      <c r="I31" s="46">
        <v>0</v>
      </c>
      <c r="J31" s="46">
        <v>0</v>
      </c>
      <c r="K31" s="87">
        <v>0</v>
      </c>
      <c r="L31" s="87">
        <v>6000</v>
      </c>
      <c r="M31" s="87">
        <v>9216.35</v>
      </c>
      <c r="N31" s="87">
        <v>0</v>
      </c>
      <c r="O31" s="87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99">
        <v>0</v>
      </c>
    </row>
    <row r="32" spans="1:66" ht="36.75" x14ac:dyDescent="0.3">
      <c r="A32" s="67">
        <v>32116</v>
      </c>
      <c r="B32" s="28" t="s">
        <v>66</v>
      </c>
      <c r="C32" s="91">
        <v>3000</v>
      </c>
      <c r="D32" s="91">
        <v>0</v>
      </c>
      <c r="E32" s="102">
        <f t="shared" si="0"/>
        <v>0</v>
      </c>
      <c r="F32" s="49">
        <v>0</v>
      </c>
      <c r="G32" s="49">
        <v>0</v>
      </c>
      <c r="H32" s="46">
        <v>0</v>
      </c>
      <c r="I32" s="46">
        <v>0</v>
      </c>
      <c r="J32" s="46">
        <v>0</v>
      </c>
      <c r="K32" s="87">
        <v>0</v>
      </c>
      <c r="L32" s="87">
        <v>3000</v>
      </c>
      <c r="M32" s="87">
        <v>0</v>
      </c>
      <c r="N32" s="87">
        <v>0</v>
      </c>
      <c r="O32" s="87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99">
        <v>0</v>
      </c>
    </row>
    <row r="33" spans="1:66" x14ac:dyDescent="0.3">
      <c r="A33" s="67">
        <v>32117</v>
      </c>
      <c r="B33" s="28" t="s">
        <v>67</v>
      </c>
      <c r="C33" s="91">
        <v>0</v>
      </c>
      <c r="D33" s="91">
        <v>0</v>
      </c>
      <c r="E33" s="102">
        <v>0</v>
      </c>
      <c r="F33" s="49">
        <v>0</v>
      </c>
      <c r="G33" s="49">
        <v>0</v>
      </c>
      <c r="H33" s="46">
        <v>0</v>
      </c>
      <c r="I33" s="46">
        <v>0</v>
      </c>
      <c r="J33" s="46">
        <v>0</v>
      </c>
      <c r="K33" s="87">
        <v>0</v>
      </c>
      <c r="L33" s="87">
        <v>0</v>
      </c>
      <c r="M33" s="87">
        <v>0</v>
      </c>
      <c r="N33" s="87">
        <v>0</v>
      </c>
      <c r="O33" s="87">
        <v>0</v>
      </c>
      <c r="P33" s="46">
        <v>0</v>
      </c>
      <c r="Q33" s="46">
        <v>0</v>
      </c>
      <c r="R33" s="46">
        <v>0</v>
      </c>
      <c r="S33" s="46">
        <v>0</v>
      </c>
      <c r="T33" s="46">
        <v>0</v>
      </c>
      <c r="U33" s="99">
        <v>0</v>
      </c>
    </row>
    <row r="34" spans="1:66" s="24" customFormat="1" ht="36.75" x14ac:dyDescent="0.3">
      <c r="A34" s="66">
        <v>32121</v>
      </c>
      <c r="B34" s="26" t="s">
        <v>137</v>
      </c>
      <c r="C34" s="103">
        <v>423000</v>
      </c>
      <c r="D34" s="103">
        <v>316243.08</v>
      </c>
      <c r="E34" s="137">
        <f>D34/C34*100</f>
        <v>74.761957446808509</v>
      </c>
      <c r="F34" s="79">
        <v>420000</v>
      </c>
      <c r="G34" s="79">
        <v>315343.08</v>
      </c>
      <c r="H34" s="84">
        <v>300</v>
      </c>
      <c r="I34" s="84">
        <v>90</v>
      </c>
      <c r="J34" s="48">
        <v>0</v>
      </c>
      <c r="K34" s="86">
        <v>0</v>
      </c>
      <c r="L34" s="86">
        <v>0</v>
      </c>
      <c r="M34" s="86">
        <v>0</v>
      </c>
      <c r="N34" s="86">
        <v>0</v>
      </c>
      <c r="O34" s="86">
        <v>0</v>
      </c>
      <c r="P34" s="48">
        <v>0</v>
      </c>
      <c r="Q34" s="48">
        <v>0</v>
      </c>
      <c r="R34" s="48">
        <v>405</v>
      </c>
      <c r="S34" s="48">
        <v>121.5</v>
      </c>
      <c r="T34" s="84">
        <v>2295</v>
      </c>
      <c r="U34" s="98">
        <v>688.5</v>
      </c>
      <c r="V34" s="207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</row>
    <row r="35" spans="1:66" s="24" customFormat="1" x14ac:dyDescent="0.3">
      <c r="A35" s="66">
        <v>3213</v>
      </c>
      <c r="B35" s="26" t="s">
        <v>22</v>
      </c>
      <c r="C35" s="103">
        <v>10000</v>
      </c>
      <c r="D35" s="103">
        <v>4750</v>
      </c>
      <c r="E35" s="137">
        <f>D35/C35*100</f>
        <v>47.5</v>
      </c>
      <c r="F35" s="79">
        <v>0</v>
      </c>
      <c r="G35" s="79">
        <v>0</v>
      </c>
      <c r="H35" s="82">
        <v>0</v>
      </c>
      <c r="I35" s="82">
        <v>0</v>
      </c>
      <c r="J35" s="50">
        <v>0</v>
      </c>
      <c r="K35" s="86">
        <v>0</v>
      </c>
      <c r="L35" s="86">
        <f>L36+L37</f>
        <v>10000</v>
      </c>
      <c r="M35" s="86">
        <f>M36</f>
        <v>4750</v>
      </c>
      <c r="N35" s="86">
        <v>0</v>
      </c>
      <c r="O35" s="86">
        <v>0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207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</row>
    <row r="36" spans="1:66" ht="36.75" x14ac:dyDescent="0.3">
      <c r="A36" s="67">
        <v>32131</v>
      </c>
      <c r="B36" s="28" t="s">
        <v>68</v>
      </c>
      <c r="C36" s="91">
        <v>5000</v>
      </c>
      <c r="D36" s="91">
        <v>4750</v>
      </c>
      <c r="E36" s="102">
        <f>D36/C36*100</f>
        <v>95</v>
      </c>
      <c r="F36" s="49">
        <v>0</v>
      </c>
      <c r="G36" s="49">
        <v>0</v>
      </c>
      <c r="H36" s="53">
        <v>0</v>
      </c>
      <c r="I36" s="53">
        <v>0</v>
      </c>
      <c r="J36" s="53">
        <v>0</v>
      </c>
      <c r="K36" s="87">
        <v>0</v>
      </c>
      <c r="L36" s="87">
        <v>5000</v>
      </c>
      <c r="M36" s="87">
        <v>4750</v>
      </c>
      <c r="N36" s="87">
        <v>0</v>
      </c>
      <c r="O36" s="87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</row>
    <row r="37" spans="1:66" x14ac:dyDescent="0.3">
      <c r="A37" s="67">
        <v>32132</v>
      </c>
      <c r="B37" s="28" t="s">
        <v>69</v>
      </c>
      <c r="C37" s="91">
        <v>5000</v>
      </c>
      <c r="D37" s="91">
        <v>0</v>
      </c>
      <c r="E37" s="102">
        <f>D37/C37*100</f>
        <v>0</v>
      </c>
      <c r="F37" s="49">
        <v>0</v>
      </c>
      <c r="G37" s="49">
        <v>0</v>
      </c>
      <c r="H37" s="53">
        <v>0</v>
      </c>
      <c r="I37" s="53">
        <v>0</v>
      </c>
      <c r="J37" s="53">
        <v>0</v>
      </c>
      <c r="K37" s="87">
        <v>0</v>
      </c>
      <c r="L37" s="87">
        <v>5000</v>
      </c>
      <c r="M37" s="87">
        <v>0</v>
      </c>
      <c r="N37" s="87">
        <v>0</v>
      </c>
      <c r="O37" s="87">
        <v>0</v>
      </c>
      <c r="P37" s="53">
        <v>0</v>
      </c>
      <c r="Q37" s="53">
        <v>0</v>
      </c>
      <c r="R37" s="53">
        <v>0</v>
      </c>
      <c r="S37" s="53">
        <v>0</v>
      </c>
      <c r="T37" s="53">
        <v>0</v>
      </c>
      <c r="U37" s="53">
        <v>0</v>
      </c>
    </row>
    <row r="38" spans="1:66" s="24" customFormat="1" ht="36.75" x14ac:dyDescent="0.3">
      <c r="A38" s="66">
        <v>3214</v>
      </c>
      <c r="B38" s="26" t="s">
        <v>47</v>
      </c>
      <c r="C38" s="103">
        <v>0</v>
      </c>
      <c r="D38" s="103">
        <v>0</v>
      </c>
      <c r="E38" s="137">
        <v>0</v>
      </c>
      <c r="F38" s="79">
        <v>0</v>
      </c>
      <c r="G38" s="79">
        <v>0</v>
      </c>
      <c r="H38" s="82">
        <v>0</v>
      </c>
      <c r="I38" s="82">
        <v>0</v>
      </c>
      <c r="J38" s="50">
        <v>0</v>
      </c>
      <c r="K38" s="86">
        <v>0</v>
      </c>
      <c r="L38" s="86">
        <v>0</v>
      </c>
      <c r="M38" s="86">
        <v>0</v>
      </c>
      <c r="N38" s="86">
        <v>0</v>
      </c>
      <c r="O38" s="86">
        <v>0</v>
      </c>
      <c r="P38" s="50">
        <v>0</v>
      </c>
      <c r="Q38" s="50">
        <v>0</v>
      </c>
      <c r="R38" s="50">
        <v>0</v>
      </c>
      <c r="S38" s="50">
        <v>0</v>
      </c>
      <c r="T38" s="50">
        <v>0</v>
      </c>
      <c r="U38" s="50">
        <v>0</v>
      </c>
      <c r="V38" s="207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</row>
    <row r="39" spans="1:66" ht="36.75" x14ac:dyDescent="0.3">
      <c r="A39" s="67">
        <v>32141</v>
      </c>
      <c r="B39" s="28" t="s">
        <v>47</v>
      </c>
      <c r="C39" s="91">
        <v>0</v>
      </c>
      <c r="D39" s="91">
        <v>0</v>
      </c>
      <c r="E39" s="102">
        <v>0</v>
      </c>
      <c r="F39" s="49">
        <v>0</v>
      </c>
      <c r="G39" s="49">
        <v>0</v>
      </c>
      <c r="H39" s="53">
        <v>0</v>
      </c>
      <c r="I39" s="53">
        <v>0</v>
      </c>
      <c r="J39" s="53">
        <v>0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53">
        <v>0</v>
      </c>
      <c r="Q39" s="53">
        <v>0</v>
      </c>
      <c r="R39" s="53">
        <v>0</v>
      </c>
      <c r="S39" s="53">
        <v>0</v>
      </c>
      <c r="T39" s="53">
        <v>0</v>
      </c>
      <c r="U39" s="53">
        <v>0</v>
      </c>
    </row>
    <row r="40" spans="1:66" ht="19.5" thickBot="1" x14ac:dyDescent="0.35">
      <c r="A40" s="65">
        <v>32149</v>
      </c>
      <c r="B40" s="138" t="s">
        <v>70</v>
      </c>
      <c r="C40" s="118">
        <v>0</v>
      </c>
      <c r="D40" s="118">
        <v>0</v>
      </c>
      <c r="E40" s="119">
        <v>0</v>
      </c>
      <c r="F40" s="139">
        <v>0</v>
      </c>
      <c r="G40" s="139">
        <v>0</v>
      </c>
      <c r="H40" s="54">
        <v>0</v>
      </c>
      <c r="I40" s="54">
        <v>0</v>
      </c>
      <c r="J40" s="54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</row>
    <row r="41" spans="1:66" s="20" customFormat="1" ht="37.5" thickBot="1" x14ac:dyDescent="0.35">
      <c r="A41" s="55">
        <v>322</v>
      </c>
      <c r="B41" s="133" t="s">
        <v>2</v>
      </c>
      <c r="C41" s="117">
        <v>365000</v>
      </c>
      <c r="D41" s="117">
        <v>507850.97000000003</v>
      </c>
      <c r="E41" s="135">
        <f t="shared" ref="E41:E48" si="1">D41/C41*100</f>
        <v>139.13725205479452</v>
      </c>
      <c r="F41" s="122">
        <f>F42+F50</f>
        <v>33000</v>
      </c>
      <c r="G41" s="122">
        <f>G42+G50</f>
        <v>18916.150000000001</v>
      </c>
      <c r="H41" s="85">
        <f>H50</f>
        <v>235000</v>
      </c>
      <c r="I41" s="85">
        <f>I50</f>
        <v>451219.81</v>
      </c>
      <c r="J41" s="57">
        <v>0</v>
      </c>
      <c r="K41" s="142">
        <v>0</v>
      </c>
      <c r="L41" s="142">
        <f>L42+L50+L56+L61+L63</f>
        <v>97000</v>
      </c>
      <c r="M41" s="142">
        <f>M42+M50+M56+M61+M63</f>
        <v>37715.009999999995</v>
      </c>
      <c r="N41" s="142">
        <v>0</v>
      </c>
      <c r="O41" s="142">
        <v>0</v>
      </c>
      <c r="P41" s="57">
        <f>P61</f>
        <v>0</v>
      </c>
      <c r="Q41" s="57">
        <f>Q61</f>
        <v>0</v>
      </c>
      <c r="R41" s="57">
        <v>0</v>
      </c>
      <c r="S41" s="57">
        <v>0</v>
      </c>
      <c r="T41" s="57">
        <v>0</v>
      </c>
      <c r="U41" s="57">
        <v>0</v>
      </c>
      <c r="V41" s="209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</row>
    <row r="42" spans="1:66" s="24" customFormat="1" x14ac:dyDescent="0.3">
      <c r="A42" s="125">
        <v>3221</v>
      </c>
      <c r="B42" s="126" t="s">
        <v>23</v>
      </c>
      <c r="C42" s="127">
        <v>54000</v>
      </c>
      <c r="D42" s="127">
        <v>17432.77</v>
      </c>
      <c r="E42" s="136">
        <f t="shared" si="1"/>
        <v>32.282907407407407</v>
      </c>
      <c r="F42" s="128">
        <f>F43+F46+F47+F48</f>
        <v>25000</v>
      </c>
      <c r="G42" s="128">
        <f>G43+G46+G48+G47</f>
        <v>10916.15</v>
      </c>
      <c r="H42" s="140">
        <v>0</v>
      </c>
      <c r="I42" s="140">
        <v>0</v>
      </c>
      <c r="J42" s="141">
        <v>0</v>
      </c>
      <c r="K42" s="131">
        <v>0</v>
      </c>
      <c r="L42" s="131">
        <f>L43+L44+L45+L46+L47+L48</f>
        <v>29000</v>
      </c>
      <c r="M42" s="131">
        <f>M44+M48</f>
        <v>6516.62</v>
      </c>
      <c r="N42" s="131">
        <v>0</v>
      </c>
      <c r="O42" s="131">
        <v>0</v>
      </c>
      <c r="P42" s="141">
        <v>0</v>
      </c>
      <c r="Q42" s="141">
        <v>0</v>
      </c>
      <c r="R42" s="141">
        <v>0</v>
      </c>
      <c r="S42" s="141">
        <v>0</v>
      </c>
      <c r="T42" s="141">
        <v>0</v>
      </c>
      <c r="U42" s="141">
        <v>0</v>
      </c>
      <c r="V42" s="207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</row>
    <row r="43" spans="1:66" x14ac:dyDescent="0.3">
      <c r="A43" s="67">
        <v>32211</v>
      </c>
      <c r="B43" s="28" t="s">
        <v>23</v>
      </c>
      <c r="C43" s="91">
        <v>15000</v>
      </c>
      <c r="D43" s="91">
        <v>7624.84</v>
      </c>
      <c r="E43" s="102">
        <f t="shared" si="1"/>
        <v>50.832266666666669</v>
      </c>
      <c r="F43" s="49">
        <v>10000</v>
      </c>
      <c r="G43" s="49">
        <v>7624.84</v>
      </c>
      <c r="H43" s="53">
        <v>0</v>
      </c>
      <c r="I43" s="53">
        <v>0</v>
      </c>
      <c r="J43" s="53">
        <v>0</v>
      </c>
      <c r="K43" s="87">
        <v>0</v>
      </c>
      <c r="L43" s="87">
        <v>5000</v>
      </c>
      <c r="M43" s="87">
        <v>0</v>
      </c>
      <c r="N43" s="87">
        <v>0</v>
      </c>
      <c r="O43" s="87">
        <v>0</v>
      </c>
      <c r="P43" s="53">
        <v>0</v>
      </c>
      <c r="Q43" s="53">
        <v>0</v>
      </c>
      <c r="R43" s="53">
        <v>0</v>
      </c>
      <c r="S43" s="53">
        <v>0</v>
      </c>
      <c r="T43" s="53">
        <v>0</v>
      </c>
      <c r="U43" s="53">
        <v>0</v>
      </c>
    </row>
    <row r="44" spans="1:66" x14ac:dyDescent="0.3">
      <c r="A44" s="67">
        <v>32212</v>
      </c>
      <c r="B44" s="28" t="s">
        <v>71</v>
      </c>
      <c r="C44" s="91">
        <v>5000</v>
      </c>
      <c r="D44" s="91">
        <v>751.45</v>
      </c>
      <c r="E44" s="102">
        <f t="shared" si="1"/>
        <v>15.029</v>
      </c>
      <c r="F44" s="49">
        <v>0</v>
      </c>
      <c r="G44" s="49">
        <v>0</v>
      </c>
      <c r="H44" s="53">
        <v>0</v>
      </c>
      <c r="I44" s="53">
        <v>0</v>
      </c>
      <c r="J44" s="53">
        <v>0</v>
      </c>
      <c r="K44" s="87">
        <v>0</v>
      </c>
      <c r="L44" s="87">
        <v>5000</v>
      </c>
      <c r="M44" s="87">
        <v>751.45</v>
      </c>
      <c r="N44" s="87">
        <v>0</v>
      </c>
      <c r="O44" s="87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</row>
    <row r="45" spans="1:66" x14ac:dyDescent="0.3">
      <c r="A45" s="67">
        <v>32213</v>
      </c>
      <c r="B45" s="28" t="s">
        <v>72</v>
      </c>
      <c r="C45" s="91">
        <v>5000</v>
      </c>
      <c r="D45" s="91">
        <v>0</v>
      </c>
      <c r="E45" s="102">
        <f t="shared" si="1"/>
        <v>0</v>
      </c>
      <c r="F45" s="49">
        <v>0</v>
      </c>
      <c r="G45" s="49">
        <v>0</v>
      </c>
      <c r="H45" s="53">
        <v>0</v>
      </c>
      <c r="I45" s="53">
        <v>0</v>
      </c>
      <c r="J45" s="53">
        <v>0</v>
      </c>
      <c r="K45" s="87">
        <v>0</v>
      </c>
      <c r="L45" s="87">
        <v>5000</v>
      </c>
      <c r="M45" s="87">
        <v>0</v>
      </c>
      <c r="N45" s="87">
        <v>0</v>
      </c>
      <c r="O45" s="87">
        <v>0</v>
      </c>
      <c r="P45" s="53">
        <v>0</v>
      </c>
      <c r="Q45" s="53">
        <v>0</v>
      </c>
      <c r="R45" s="53">
        <v>0</v>
      </c>
      <c r="S45" s="53">
        <v>0</v>
      </c>
      <c r="T45" s="53">
        <v>0</v>
      </c>
      <c r="U45" s="53">
        <v>0</v>
      </c>
    </row>
    <row r="46" spans="1:66" ht="36.75" x14ac:dyDescent="0.3">
      <c r="A46" s="67">
        <v>32214</v>
      </c>
      <c r="B46" s="28" t="s">
        <v>73</v>
      </c>
      <c r="C46" s="91">
        <v>12000</v>
      </c>
      <c r="D46" s="91">
        <v>251.35</v>
      </c>
      <c r="E46" s="102">
        <f t="shared" si="1"/>
        <v>2.0945833333333335</v>
      </c>
      <c r="F46" s="49">
        <v>6000</v>
      </c>
      <c r="G46" s="49">
        <v>251.35</v>
      </c>
      <c r="H46" s="53">
        <v>0</v>
      </c>
      <c r="I46" s="53">
        <v>0</v>
      </c>
      <c r="J46" s="53">
        <v>0</v>
      </c>
      <c r="K46" s="87">
        <v>0</v>
      </c>
      <c r="L46" s="87">
        <v>6000</v>
      </c>
      <c r="M46" s="87">
        <v>0</v>
      </c>
      <c r="N46" s="87">
        <v>0</v>
      </c>
      <c r="O46" s="87">
        <v>0</v>
      </c>
      <c r="P46" s="53">
        <v>0</v>
      </c>
      <c r="Q46" s="53">
        <v>0</v>
      </c>
      <c r="R46" s="53">
        <v>0</v>
      </c>
      <c r="S46" s="53">
        <v>0</v>
      </c>
      <c r="T46" s="53">
        <v>0</v>
      </c>
      <c r="U46" s="53">
        <v>0</v>
      </c>
    </row>
    <row r="47" spans="1:66" x14ac:dyDescent="0.3">
      <c r="A47" s="67">
        <v>32216</v>
      </c>
      <c r="B47" s="28" t="s">
        <v>74</v>
      </c>
      <c r="C47" s="91">
        <v>12000</v>
      </c>
      <c r="D47" s="91">
        <v>39.96</v>
      </c>
      <c r="E47" s="102">
        <f t="shared" si="1"/>
        <v>0.33300000000000002</v>
      </c>
      <c r="F47" s="49">
        <v>6000</v>
      </c>
      <c r="G47" s="49">
        <v>39.96</v>
      </c>
      <c r="H47" s="53">
        <v>0</v>
      </c>
      <c r="I47" s="53">
        <v>0</v>
      </c>
      <c r="J47" s="53">
        <v>0</v>
      </c>
      <c r="K47" s="87">
        <v>0</v>
      </c>
      <c r="L47" s="87">
        <v>6000</v>
      </c>
      <c r="M47" s="87">
        <v>0</v>
      </c>
      <c r="N47" s="87">
        <v>0</v>
      </c>
      <c r="O47" s="87">
        <v>0</v>
      </c>
      <c r="P47" s="53">
        <v>0</v>
      </c>
      <c r="Q47" s="53">
        <v>0</v>
      </c>
      <c r="R47" s="53">
        <v>0</v>
      </c>
      <c r="S47" s="53">
        <v>0</v>
      </c>
      <c r="T47" s="53">
        <v>0</v>
      </c>
      <c r="U47" s="53">
        <v>0</v>
      </c>
    </row>
    <row r="48" spans="1:66" ht="36.75" x14ac:dyDescent="0.3">
      <c r="A48" s="67">
        <v>32219</v>
      </c>
      <c r="B48" s="28" t="s">
        <v>75</v>
      </c>
      <c r="C48" s="91">
        <v>5000</v>
      </c>
      <c r="D48" s="91">
        <v>8765.17</v>
      </c>
      <c r="E48" s="102">
        <f t="shared" si="1"/>
        <v>175.30340000000001</v>
      </c>
      <c r="F48" s="49">
        <v>3000</v>
      </c>
      <c r="G48" s="49">
        <v>3000</v>
      </c>
      <c r="H48" s="53">
        <v>0</v>
      </c>
      <c r="I48" s="53">
        <v>0</v>
      </c>
      <c r="J48" s="53">
        <v>0</v>
      </c>
      <c r="K48" s="87">
        <v>0</v>
      </c>
      <c r="L48" s="87">
        <v>2000</v>
      </c>
      <c r="M48" s="87">
        <v>5765.17</v>
      </c>
      <c r="N48" s="87">
        <v>0</v>
      </c>
      <c r="O48" s="87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</row>
    <row r="49" spans="1:66" s="24" customFormat="1" x14ac:dyDescent="0.3">
      <c r="A49" s="66">
        <v>3222</v>
      </c>
      <c r="B49" s="26" t="s">
        <v>59</v>
      </c>
      <c r="C49" s="103">
        <v>0</v>
      </c>
      <c r="D49" s="103">
        <v>0</v>
      </c>
      <c r="E49" s="137">
        <v>0</v>
      </c>
      <c r="F49" s="79">
        <v>0</v>
      </c>
      <c r="G49" s="79">
        <v>0</v>
      </c>
      <c r="H49" s="82">
        <v>0</v>
      </c>
      <c r="I49" s="82">
        <v>0</v>
      </c>
      <c r="J49" s="50">
        <v>0</v>
      </c>
      <c r="K49" s="86">
        <v>0</v>
      </c>
      <c r="L49" s="86">
        <v>0</v>
      </c>
      <c r="M49" s="86">
        <v>0</v>
      </c>
      <c r="N49" s="86">
        <v>0</v>
      </c>
      <c r="O49" s="86">
        <v>0</v>
      </c>
      <c r="P49" s="50">
        <v>0</v>
      </c>
      <c r="Q49" s="50">
        <v>0</v>
      </c>
      <c r="R49" s="50">
        <v>0</v>
      </c>
      <c r="S49" s="50">
        <v>0</v>
      </c>
      <c r="T49" s="50">
        <v>0</v>
      </c>
      <c r="U49" s="50">
        <v>0</v>
      </c>
      <c r="V49" s="207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</row>
    <row r="50" spans="1:66" s="24" customFormat="1" x14ac:dyDescent="0.3">
      <c r="A50" s="66">
        <v>3223</v>
      </c>
      <c r="B50" s="26" t="s">
        <v>24</v>
      </c>
      <c r="C50" s="103">
        <v>265000</v>
      </c>
      <c r="D50" s="103">
        <v>476396.15</v>
      </c>
      <c r="E50" s="137">
        <f>D50/C50*100</f>
        <v>179.77213207547172</v>
      </c>
      <c r="F50" s="79">
        <f>F54</f>
        <v>8000</v>
      </c>
      <c r="G50" s="79">
        <f>G54</f>
        <v>8000</v>
      </c>
      <c r="H50" s="82">
        <f>H51+H53</f>
        <v>235000</v>
      </c>
      <c r="I50" s="82">
        <f>I51+I53</f>
        <v>451219.81</v>
      </c>
      <c r="J50" s="50">
        <v>0</v>
      </c>
      <c r="K50" s="86">
        <v>0</v>
      </c>
      <c r="L50" s="86">
        <f>L51+L53+L54</f>
        <v>22000</v>
      </c>
      <c r="M50" s="86">
        <f>M51+M53+M54</f>
        <v>17176.34</v>
      </c>
      <c r="N50" s="86">
        <v>0</v>
      </c>
      <c r="O50" s="86">
        <v>0</v>
      </c>
      <c r="P50" s="50">
        <v>0</v>
      </c>
      <c r="Q50" s="50">
        <v>0</v>
      </c>
      <c r="R50" s="50">
        <v>0</v>
      </c>
      <c r="S50" s="50">
        <v>0</v>
      </c>
      <c r="T50" s="50">
        <v>0</v>
      </c>
      <c r="U50" s="50">
        <v>0</v>
      </c>
      <c r="V50" s="207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</row>
    <row r="51" spans="1:66" x14ac:dyDescent="0.3">
      <c r="A51" s="67">
        <v>32231</v>
      </c>
      <c r="B51" s="28" t="s">
        <v>24</v>
      </c>
      <c r="C51" s="91">
        <v>80000</v>
      </c>
      <c r="D51" s="91">
        <v>45220.11</v>
      </c>
      <c r="E51" s="102">
        <f>D51/C51*100</f>
        <v>56.5251375</v>
      </c>
      <c r="F51" s="49">
        <v>0</v>
      </c>
      <c r="G51" s="49">
        <v>0</v>
      </c>
      <c r="H51" s="53">
        <v>75000</v>
      </c>
      <c r="I51" s="53">
        <v>43828.9</v>
      </c>
      <c r="J51" s="53">
        <v>0</v>
      </c>
      <c r="K51" s="87">
        <v>0</v>
      </c>
      <c r="L51" s="87">
        <v>5000</v>
      </c>
      <c r="M51" s="87">
        <v>1391.21</v>
      </c>
      <c r="N51" s="87">
        <v>0</v>
      </c>
      <c r="O51" s="87">
        <v>0</v>
      </c>
      <c r="P51" s="53">
        <v>0</v>
      </c>
      <c r="Q51" s="53">
        <v>0</v>
      </c>
      <c r="R51" s="53">
        <v>0</v>
      </c>
      <c r="S51" s="53">
        <v>0</v>
      </c>
      <c r="T51" s="53">
        <v>0</v>
      </c>
      <c r="U51" s="53">
        <v>0</v>
      </c>
    </row>
    <row r="52" spans="1:66" x14ac:dyDescent="0.3">
      <c r="A52" s="67">
        <v>32232</v>
      </c>
      <c r="B52" s="28" t="s">
        <v>76</v>
      </c>
      <c r="C52" s="91">
        <v>0</v>
      </c>
      <c r="D52" s="91">
        <v>0</v>
      </c>
      <c r="E52" s="102">
        <v>0</v>
      </c>
      <c r="F52" s="49">
        <v>0</v>
      </c>
      <c r="G52" s="49">
        <v>0</v>
      </c>
      <c r="H52" s="53">
        <v>0</v>
      </c>
      <c r="I52" s="53">
        <v>0</v>
      </c>
      <c r="J52" s="53">
        <v>0</v>
      </c>
      <c r="K52" s="87">
        <v>0</v>
      </c>
      <c r="L52" s="87">
        <v>0</v>
      </c>
      <c r="M52" s="87">
        <v>0</v>
      </c>
      <c r="N52" s="87">
        <v>0</v>
      </c>
      <c r="O52" s="87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</row>
    <row r="53" spans="1:66" x14ac:dyDescent="0.3">
      <c r="A53" s="67">
        <v>32233</v>
      </c>
      <c r="B53" s="28" t="s">
        <v>77</v>
      </c>
      <c r="C53" s="91">
        <v>170000</v>
      </c>
      <c r="D53" s="91">
        <v>421367.12999999995</v>
      </c>
      <c r="E53" s="102">
        <f>D53/C53*100</f>
        <v>247.86301764705877</v>
      </c>
      <c r="F53" s="49">
        <v>0</v>
      </c>
      <c r="G53" s="49">
        <v>0</v>
      </c>
      <c r="H53" s="53">
        <v>160000</v>
      </c>
      <c r="I53" s="53">
        <v>407390.91</v>
      </c>
      <c r="J53" s="53">
        <v>0</v>
      </c>
      <c r="K53" s="87">
        <v>0</v>
      </c>
      <c r="L53" s="87">
        <v>10000</v>
      </c>
      <c r="M53" s="87">
        <v>13976.22</v>
      </c>
      <c r="N53" s="87">
        <v>0</v>
      </c>
      <c r="O53" s="87">
        <v>0</v>
      </c>
      <c r="P53" s="53">
        <v>0</v>
      </c>
      <c r="Q53" s="53">
        <v>0</v>
      </c>
      <c r="R53" s="53">
        <v>0</v>
      </c>
      <c r="S53" s="53">
        <v>0</v>
      </c>
      <c r="T53" s="53">
        <v>0</v>
      </c>
      <c r="U53" s="53">
        <v>0</v>
      </c>
    </row>
    <row r="54" spans="1:66" x14ac:dyDescent="0.3">
      <c r="A54" s="67">
        <v>32234</v>
      </c>
      <c r="B54" s="28" t="s">
        <v>78</v>
      </c>
      <c r="C54" s="91">
        <v>15000</v>
      </c>
      <c r="D54" s="91">
        <v>9808.91</v>
      </c>
      <c r="E54" s="102">
        <f>D54/C54*100</f>
        <v>65.392733333333325</v>
      </c>
      <c r="F54" s="49">
        <v>8000</v>
      </c>
      <c r="G54" s="49">
        <v>8000</v>
      </c>
      <c r="H54" s="53">
        <v>0</v>
      </c>
      <c r="I54" s="53">
        <v>0</v>
      </c>
      <c r="J54" s="53">
        <v>0</v>
      </c>
      <c r="K54" s="87">
        <v>0</v>
      </c>
      <c r="L54" s="87">
        <v>7000</v>
      </c>
      <c r="M54" s="87">
        <v>1808.91</v>
      </c>
      <c r="N54" s="87">
        <v>0</v>
      </c>
      <c r="O54" s="87">
        <v>0</v>
      </c>
      <c r="P54" s="53">
        <v>0</v>
      </c>
      <c r="Q54" s="53">
        <v>0</v>
      </c>
      <c r="R54" s="53">
        <v>0</v>
      </c>
      <c r="S54" s="53">
        <v>0</v>
      </c>
      <c r="T54" s="53">
        <v>0</v>
      </c>
      <c r="U54" s="53">
        <v>0</v>
      </c>
    </row>
    <row r="55" spans="1:66" ht="36.75" x14ac:dyDescent="0.3">
      <c r="A55" s="67">
        <v>32239</v>
      </c>
      <c r="B55" s="28" t="s">
        <v>79</v>
      </c>
      <c r="C55" s="91">
        <v>0</v>
      </c>
      <c r="D55" s="91">
        <v>0</v>
      </c>
      <c r="E55" s="102">
        <v>0</v>
      </c>
      <c r="F55" s="49">
        <v>0</v>
      </c>
      <c r="G55" s="49">
        <v>0</v>
      </c>
      <c r="H55" s="53">
        <v>0</v>
      </c>
      <c r="I55" s="53">
        <v>0</v>
      </c>
      <c r="J55" s="53">
        <v>0</v>
      </c>
      <c r="K55" s="87">
        <v>0</v>
      </c>
      <c r="L55" s="87">
        <v>0</v>
      </c>
      <c r="M55" s="87">
        <v>0</v>
      </c>
      <c r="N55" s="87">
        <v>0</v>
      </c>
      <c r="O55" s="87">
        <v>0</v>
      </c>
      <c r="P55" s="53">
        <v>0</v>
      </c>
      <c r="Q55" s="53">
        <v>0</v>
      </c>
      <c r="R55" s="53">
        <v>0</v>
      </c>
      <c r="S55" s="53">
        <v>0</v>
      </c>
      <c r="T55" s="53">
        <v>0</v>
      </c>
      <c r="U55" s="53">
        <v>0</v>
      </c>
    </row>
    <row r="56" spans="1:66" s="24" customFormat="1" x14ac:dyDescent="0.3">
      <c r="A56" s="66">
        <v>3224</v>
      </c>
      <c r="B56" s="26" t="s">
        <v>25</v>
      </c>
      <c r="C56" s="103">
        <v>26000</v>
      </c>
      <c r="D56" s="103">
        <v>7038.17</v>
      </c>
      <c r="E56" s="137">
        <f t="shared" ref="E56:E67" si="2">D56/C56*100</f>
        <v>27.069884615384616</v>
      </c>
      <c r="F56" s="79">
        <v>0</v>
      </c>
      <c r="G56" s="79">
        <v>0</v>
      </c>
      <c r="H56" s="82">
        <v>0</v>
      </c>
      <c r="I56" s="82">
        <v>0</v>
      </c>
      <c r="J56" s="50">
        <v>0</v>
      </c>
      <c r="K56" s="86">
        <v>0</v>
      </c>
      <c r="L56" s="86">
        <f>L57+L58+L59+L60</f>
        <v>26000</v>
      </c>
      <c r="M56" s="86">
        <f>M57+M58+M59+M60</f>
        <v>7038.17</v>
      </c>
      <c r="N56" s="86">
        <v>0</v>
      </c>
      <c r="O56" s="86">
        <v>0</v>
      </c>
      <c r="P56" s="50">
        <v>0</v>
      </c>
      <c r="Q56" s="50">
        <v>0</v>
      </c>
      <c r="R56" s="50">
        <v>0</v>
      </c>
      <c r="S56" s="50">
        <v>0</v>
      </c>
      <c r="T56" s="50">
        <v>0</v>
      </c>
      <c r="U56" s="50">
        <v>0</v>
      </c>
      <c r="V56" s="207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</row>
    <row r="57" spans="1:66" s="19" customFormat="1" ht="36.75" x14ac:dyDescent="0.3">
      <c r="A57" s="68">
        <v>32241</v>
      </c>
      <c r="B57" s="30" t="s">
        <v>82</v>
      </c>
      <c r="C57" s="91">
        <v>5000</v>
      </c>
      <c r="D57" s="91">
        <v>1822.77</v>
      </c>
      <c r="E57" s="102">
        <f t="shared" si="2"/>
        <v>36.455399999999997</v>
      </c>
      <c r="F57" s="80">
        <v>0</v>
      </c>
      <c r="G57" s="80">
        <v>0</v>
      </c>
      <c r="H57" s="83">
        <v>0</v>
      </c>
      <c r="I57" s="83">
        <v>0</v>
      </c>
      <c r="J57" s="52">
        <v>0</v>
      </c>
      <c r="K57" s="87">
        <v>0</v>
      </c>
      <c r="L57" s="87">
        <v>5000</v>
      </c>
      <c r="M57" s="87">
        <v>1822.77</v>
      </c>
      <c r="N57" s="87">
        <v>0</v>
      </c>
      <c r="O57" s="87">
        <v>0</v>
      </c>
      <c r="P57" s="52">
        <v>0</v>
      </c>
      <c r="Q57" s="52">
        <v>0</v>
      </c>
      <c r="R57" s="52">
        <v>0</v>
      </c>
      <c r="S57" s="52">
        <v>0</v>
      </c>
      <c r="T57" s="52">
        <v>0</v>
      </c>
      <c r="U57" s="52">
        <v>0</v>
      </c>
      <c r="V57" s="207"/>
    </row>
    <row r="58" spans="1:66" s="19" customFormat="1" ht="36.75" customHeight="1" x14ac:dyDescent="0.3">
      <c r="A58" s="68">
        <v>32242</v>
      </c>
      <c r="B58" s="30" t="s">
        <v>141</v>
      </c>
      <c r="C58" s="91">
        <v>10000</v>
      </c>
      <c r="D58" s="91">
        <v>619.72</v>
      </c>
      <c r="E58" s="102">
        <f t="shared" si="2"/>
        <v>6.1971999999999996</v>
      </c>
      <c r="F58" s="80">
        <v>0</v>
      </c>
      <c r="G58" s="80">
        <v>0</v>
      </c>
      <c r="H58" s="83">
        <v>0</v>
      </c>
      <c r="I58" s="83">
        <v>0</v>
      </c>
      <c r="J58" s="52">
        <v>0</v>
      </c>
      <c r="K58" s="87">
        <v>0</v>
      </c>
      <c r="L58" s="87">
        <v>10000</v>
      </c>
      <c r="M58" s="87">
        <v>619.72</v>
      </c>
      <c r="N58" s="87">
        <v>0</v>
      </c>
      <c r="O58" s="87">
        <v>0</v>
      </c>
      <c r="P58" s="52">
        <v>0</v>
      </c>
      <c r="Q58" s="52">
        <v>0</v>
      </c>
      <c r="R58" s="52">
        <v>0</v>
      </c>
      <c r="S58" s="52">
        <v>0</v>
      </c>
      <c r="T58" s="52">
        <v>0</v>
      </c>
      <c r="U58" s="52">
        <v>0</v>
      </c>
      <c r="V58" s="207"/>
    </row>
    <row r="59" spans="1:66" s="19" customFormat="1" ht="36.75" customHeight="1" x14ac:dyDescent="0.3">
      <c r="A59" s="68">
        <v>32243</v>
      </c>
      <c r="B59" s="30" t="s">
        <v>164</v>
      </c>
      <c r="C59" s="91">
        <v>1000</v>
      </c>
      <c r="D59" s="91">
        <v>289.83</v>
      </c>
      <c r="E59" s="102">
        <f t="shared" si="2"/>
        <v>28.982999999999997</v>
      </c>
      <c r="F59" s="80">
        <v>0</v>
      </c>
      <c r="G59" s="80">
        <v>0</v>
      </c>
      <c r="H59" s="83">
        <v>0</v>
      </c>
      <c r="I59" s="83">
        <v>0</v>
      </c>
      <c r="J59" s="52">
        <v>0</v>
      </c>
      <c r="K59" s="87">
        <v>0</v>
      </c>
      <c r="L59" s="87">
        <v>1000</v>
      </c>
      <c r="M59" s="87">
        <v>289.83</v>
      </c>
      <c r="N59" s="87">
        <v>0</v>
      </c>
      <c r="O59" s="87">
        <v>0</v>
      </c>
      <c r="P59" s="52">
        <v>0</v>
      </c>
      <c r="Q59" s="52">
        <v>0</v>
      </c>
      <c r="R59" s="52">
        <v>0</v>
      </c>
      <c r="S59" s="52">
        <v>0</v>
      </c>
      <c r="T59" s="52">
        <v>0</v>
      </c>
      <c r="U59" s="52">
        <v>0</v>
      </c>
      <c r="V59" s="207"/>
    </row>
    <row r="60" spans="1:66" s="19" customFormat="1" ht="36.75" x14ac:dyDescent="0.3">
      <c r="A60" s="68">
        <v>32244</v>
      </c>
      <c r="B60" s="30" t="s">
        <v>83</v>
      </c>
      <c r="C60" s="91">
        <v>10000</v>
      </c>
      <c r="D60" s="91">
        <v>4305.8500000000004</v>
      </c>
      <c r="E60" s="102">
        <f t="shared" si="2"/>
        <v>43.058500000000002</v>
      </c>
      <c r="F60" s="80">
        <v>0</v>
      </c>
      <c r="G60" s="80">
        <v>0</v>
      </c>
      <c r="H60" s="83">
        <v>0</v>
      </c>
      <c r="I60" s="83">
        <v>0</v>
      </c>
      <c r="J60" s="52">
        <v>0</v>
      </c>
      <c r="K60" s="87">
        <v>0</v>
      </c>
      <c r="L60" s="87">
        <v>10000</v>
      </c>
      <c r="M60" s="87">
        <v>4305.8500000000004</v>
      </c>
      <c r="N60" s="87">
        <v>0</v>
      </c>
      <c r="O60" s="87">
        <v>0</v>
      </c>
      <c r="P60" s="52">
        <v>0</v>
      </c>
      <c r="Q60" s="52">
        <v>0</v>
      </c>
      <c r="R60" s="52">
        <v>0</v>
      </c>
      <c r="S60" s="52">
        <v>0</v>
      </c>
      <c r="T60" s="52">
        <v>0</v>
      </c>
      <c r="U60" s="52">
        <v>0</v>
      </c>
      <c r="V60" s="207"/>
    </row>
    <row r="61" spans="1:66" s="24" customFormat="1" x14ac:dyDescent="0.3">
      <c r="A61" s="66">
        <v>3225</v>
      </c>
      <c r="B61" s="26" t="s">
        <v>26</v>
      </c>
      <c r="C61" s="103">
        <v>15000</v>
      </c>
      <c r="D61" s="103">
        <v>5214.67</v>
      </c>
      <c r="E61" s="137">
        <f t="shared" si="2"/>
        <v>34.764466666666664</v>
      </c>
      <c r="F61" s="79">
        <v>0</v>
      </c>
      <c r="G61" s="79">
        <v>0</v>
      </c>
      <c r="H61" s="82">
        <v>0</v>
      </c>
      <c r="I61" s="82">
        <v>0</v>
      </c>
      <c r="J61" s="50">
        <v>0</v>
      </c>
      <c r="K61" s="86">
        <v>0</v>
      </c>
      <c r="L61" s="86">
        <f>L62</f>
        <v>15000</v>
      </c>
      <c r="M61" s="86">
        <f>M62</f>
        <v>5214.67</v>
      </c>
      <c r="N61" s="86">
        <v>0</v>
      </c>
      <c r="O61" s="86">
        <v>0</v>
      </c>
      <c r="P61" s="50">
        <f>P62</f>
        <v>0</v>
      </c>
      <c r="Q61" s="50">
        <f>Q62</f>
        <v>0</v>
      </c>
      <c r="R61" s="50">
        <v>0</v>
      </c>
      <c r="S61" s="50">
        <v>0</v>
      </c>
      <c r="T61" s="50">
        <v>0</v>
      </c>
      <c r="U61" s="50">
        <v>0</v>
      </c>
      <c r="V61" s="207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</row>
    <row r="62" spans="1:66" x14ac:dyDescent="0.3">
      <c r="A62" s="67">
        <v>32251</v>
      </c>
      <c r="B62" s="28" t="s">
        <v>26</v>
      </c>
      <c r="C62" s="91">
        <v>15000</v>
      </c>
      <c r="D62" s="91">
        <v>5214.67</v>
      </c>
      <c r="E62" s="102">
        <f t="shared" si="2"/>
        <v>34.764466666666664</v>
      </c>
      <c r="F62" s="49">
        <v>0</v>
      </c>
      <c r="G62" s="49">
        <v>0</v>
      </c>
      <c r="H62" s="53">
        <v>0</v>
      </c>
      <c r="I62" s="53">
        <v>0</v>
      </c>
      <c r="J62" s="53">
        <v>0</v>
      </c>
      <c r="K62" s="87">
        <v>0</v>
      </c>
      <c r="L62" s="87">
        <v>15000</v>
      </c>
      <c r="M62" s="87">
        <v>5214.67</v>
      </c>
      <c r="N62" s="87">
        <v>0</v>
      </c>
      <c r="O62" s="87">
        <v>0</v>
      </c>
      <c r="P62" s="53">
        <v>0</v>
      </c>
      <c r="Q62" s="53">
        <v>0</v>
      </c>
      <c r="R62" s="53">
        <v>0</v>
      </c>
      <c r="S62" s="53">
        <v>0</v>
      </c>
      <c r="T62" s="53">
        <v>0</v>
      </c>
      <c r="U62" s="53">
        <v>0</v>
      </c>
    </row>
    <row r="63" spans="1:66" s="24" customFormat="1" x14ac:dyDescent="0.3">
      <c r="A63" s="66">
        <v>3227</v>
      </c>
      <c r="B63" s="31" t="s">
        <v>48</v>
      </c>
      <c r="C63" s="103">
        <v>5000</v>
      </c>
      <c r="D63" s="103">
        <v>1769.21</v>
      </c>
      <c r="E63" s="137">
        <f t="shared" si="2"/>
        <v>35.3842</v>
      </c>
      <c r="F63" s="79">
        <v>0</v>
      </c>
      <c r="G63" s="79">
        <v>0</v>
      </c>
      <c r="H63" s="82">
        <v>0</v>
      </c>
      <c r="I63" s="82">
        <v>0</v>
      </c>
      <c r="J63" s="50">
        <v>0</v>
      </c>
      <c r="K63" s="86">
        <v>0</v>
      </c>
      <c r="L63" s="86">
        <f>L64</f>
        <v>5000</v>
      </c>
      <c r="M63" s="86">
        <f>M64</f>
        <v>1769.21</v>
      </c>
      <c r="N63" s="86">
        <v>0</v>
      </c>
      <c r="O63" s="86">
        <v>0</v>
      </c>
      <c r="P63" s="50">
        <v>0</v>
      </c>
      <c r="Q63" s="50">
        <v>0</v>
      </c>
      <c r="R63" s="50">
        <v>0</v>
      </c>
      <c r="S63" s="50">
        <v>0</v>
      </c>
      <c r="T63" s="50">
        <v>0</v>
      </c>
      <c r="U63" s="50">
        <v>0</v>
      </c>
      <c r="V63" s="207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</row>
    <row r="64" spans="1:66" s="19" customFormat="1" ht="19.5" thickBot="1" x14ac:dyDescent="0.35">
      <c r="A64" s="69">
        <v>32271</v>
      </c>
      <c r="B64" s="144" t="s">
        <v>48</v>
      </c>
      <c r="C64" s="118">
        <v>5000</v>
      </c>
      <c r="D64" s="118">
        <v>1769.21</v>
      </c>
      <c r="E64" s="119">
        <f t="shared" si="2"/>
        <v>35.3842</v>
      </c>
      <c r="F64" s="145">
        <v>0</v>
      </c>
      <c r="G64" s="145">
        <v>0</v>
      </c>
      <c r="H64" s="81">
        <v>0</v>
      </c>
      <c r="I64" s="81"/>
      <c r="J64" s="51">
        <v>0</v>
      </c>
      <c r="K64" s="89">
        <v>0</v>
      </c>
      <c r="L64" s="89">
        <v>5000</v>
      </c>
      <c r="M64" s="89">
        <v>1769.21</v>
      </c>
      <c r="N64" s="89">
        <v>0</v>
      </c>
      <c r="O64" s="89">
        <v>0</v>
      </c>
      <c r="P64" s="51">
        <v>0</v>
      </c>
      <c r="Q64" s="51">
        <v>0</v>
      </c>
      <c r="R64" s="51">
        <v>0</v>
      </c>
      <c r="S64" s="51">
        <v>0</v>
      </c>
      <c r="T64" s="51">
        <v>0</v>
      </c>
      <c r="U64" s="51">
        <v>0</v>
      </c>
      <c r="V64" s="207"/>
    </row>
    <row r="65" spans="1:66" s="20" customFormat="1" ht="19.5" thickBot="1" x14ac:dyDescent="0.35">
      <c r="A65" s="55">
        <v>323</v>
      </c>
      <c r="B65" s="56" t="s">
        <v>3</v>
      </c>
      <c r="C65" s="117">
        <v>717500</v>
      </c>
      <c r="D65" s="117">
        <v>360137.26</v>
      </c>
      <c r="E65" s="135">
        <f t="shared" si="2"/>
        <v>50.193346341463418</v>
      </c>
      <c r="F65" s="122">
        <f>F66+F72+F77+F88+F97+F103+F107</f>
        <v>137000</v>
      </c>
      <c r="G65" s="122">
        <f>G66+G72+G77+G88+G97+G103+G107</f>
        <v>98279.239999999991</v>
      </c>
      <c r="H65" s="147">
        <f>H77+H82+H88</f>
        <v>117500</v>
      </c>
      <c r="I65" s="147">
        <f>I77+I82+I88</f>
        <v>78303.73</v>
      </c>
      <c r="J65" s="148">
        <v>0</v>
      </c>
      <c r="K65" s="142">
        <v>0</v>
      </c>
      <c r="L65" s="142">
        <f>L66+L72+L77+L82+L88+L94+L97+L103+L107</f>
        <v>313000</v>
      </c>
      <c r="M65" s="142">
        <f>M66+M72+M77+M82+M88+M94+M97+M103+M107</f>
        <v>105117.06999999999</v>
      </c>
      <c r="N65" s="142">
        <v>0</v>
      </c>
      <c r="O65" s="142">
        <f>O66+O88+O107</f>
        <v>10799.99</v>
      </c>
      <c r="P65" s="77">
        <f>P66+P77+P97</f>
        <v>150000</v>
      </c>
      <c r="Q65" s="77">
        <f>Q97+Q94</f>
        <v>67637.23000000001</v>
      </c>
      <c r="R65" s="148">
        <v>0</v>
      </c>
      <c r="S65" s="148">
        <v>0</v>
      </c>
      <c r="T65" s="148">
        <v>0</v>
      </c>
      <c r="U65" s="148">
        <v>0</v>
      </c>
      <c r="V65" s="209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</row>
    <row r="66" spans="1:66" s="24" customFormat="1" x14ac:dyDescent="0.3">
      <c r="A66" s="125">
        <v>3231</v>
      </c>
      <c r="B66" s="146" t="s">
        <v>27</v>
      </c>
      <c r="C66" s="127">
        <v>45000</v>
      </c>
      <c r="D66" s="127">
        <v>35221.67</v>
      </c>
      <c r="E66" s="136">
        <f t="shared" si="2"/>
        <v>78.270377777777782</v>
      </c>
      <c r="F66" s="128">
        <f>F67+F69+F71</f>
        <v>25000</v>
      </c>
      <c r="G66" s="128">
        <f>G67+G69+G71</f>
        <v>17146.12</v>
      </c>
      <c r="H66" s="140">
        <v>0</v>
      </c>
      <c r="I66" s="140">
        <v>0</v>
      </c>
      <c r="J66" s="141">
        <v>0</v>
      </c>
      <c r="K66" s="131">
        <v>0</v>
      </c>
      <c r="L66" s="131">
        <f>L67+L69+L71</f>
        <v>20000</v>
      </c>
      <c r="M66" s="131">
        <f>M67+M69+M71</f>
        <v>12825.55</v>
      </c>
      <c r="N66" s="131">
        <v>0</v>
      </c>
      <c r="O66" s="131">
        <f>O71</f>
        <v>5250</v>
      </c>
      <c r="P66" s="140">
        <f>P71</f>
        <v>0</v>
      </c>
      <c r="Q66" s="140">
        <f>Q71</f>
        <v>0</v>
      </c>
      <c r="R66" s="141">
        <v>0</v>
      </c>
      <c r="S66" s="141">
        <v>0</v>
      </c>
      <c r="T66" s="141">
        <v>0</v>
      </c>
      <c r="U66" s="141">
        <v>0</v>
      </c>
      <c r="V66" s="207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</row>
    <row r="67" spans="1:66" x14ac:dyDescent="0.3">
      <c r="A67" s="67">
        <v>32311</v>
      </c>
      <c r="B67" s="27" t="s">
        <v>80</v>
      </c>
      <c r="C67" s="91">
        <v>19000</v>
      </c>
      <c r="D67" s="91">
        <v>8619.24</v>
      </c>
      <c r="E67" s="102">
        <f t="shared" si="2"/>
        <v>45.364421052631577</v>
      </c>
      <c r="F67" s="49">
        <v>10000</v>
      </c>
      <c r="G67" s="49">
        <v>6153.12</v>
      </c>
      <c r="H67" s="53">
        <v>0</v>
      </c>
      <c r="I67" s="53">
        <v>0</v>
      </c>
      <c r="J67" s="53">
        <v>0</v>
      </c>
      <c r="K67" s="87">
        <v>0</v>
      </c>
      <c r="L67" s="87">
        <v>9000</v>
      </c>
      <c r="M67" s="87">
        <v>2466.12</v>
      </c>
      <c r="N67" s="87">
        <v>0</v>
      </c>
      <c r="O67" s="87">
        <v>0</v>
      </c>
      <c r="P67" s="53">
        <v>0</v>
      </c>
      <c r="Q67" s="53">
        <v>0</v>
      </c>
      <c r="R67" s="53">
        <v>0</v>
      </c>
      <c r="S67" s="53">
        <v>0</v>
      </c>
      <c r="T67" s="53">
        <v>0</v>
      </c>
      <c r="U67" s="53">
        <v>0</v>
      </c>
    </row>
    <row r="68" spans="1:66" x14ac:dyDescent="0.3">
      <c r="A68" s="67">
        <v>32312</v>
      </c>
      <c r="B68" s="27" t="s">
        <v>126</v>
      </c>
      <c r="C68" s="91">
        <v>0</v>
      </c>
      <c r="D68" s="91">
        <v>0</v>
      </c>
      <c r="E68" s="102">
        <v>0</v>
      </c>
      <c r="F68" s="49">
        <v>0</v>
      </c>
      <c r="G68" s="49">
        <v>0</v>
      </c>
      <c r="H68" s="53">
        <v>0</v>
      </c>
      <c r="I68" s="53">
        <v>0</v>
      </c>
      <c r="J68" s="53">
        <v>0</v>
      </c>
      <c r="K68" s="87">
        <v>0</v>
      </c>
      <c r="L68" s="87">
        <v>0</v>
      </c>
      <c r="M68" s="87">
        <v>0</v>
      </c>
      <c r="N68" s="87">
        <v>0</v>
      </c>
      <c r="O68" s="87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</row>
    <row r="69" spans="1:66" x14ac:dyDescent="0.3">
      <c r="A69" s="67">
        <v>32313</v>
      </c>
      <c r="B69" s="27" t="s">
        <v>81</v>
      </c>
      <c r="C69" s="91">
        <v>7000</v>
      </c>
      <c r="D69" s="91">
        <v>1396.43</v>
      </c>
      <c r="E69" s="102">
        <f>D69/C69*100</f>
        <v>19.949000000000002</v>
      </c>
      <c r="F69" s="49">
        <v>5000</v>
      </c>
      <c r="G69" s="49">
        <v>993</v>
      </c>
      <c r="H69" s="53">
        <v>0</v>
      </c>
      <c r="I69" s="53">
        <v>0</v>
      </c>
      <c r="J69" s="53">
        <v>0</v>
      </c>
      <c r="K69" s="87">
        <v>0</v>
      </c>
      <c r="L69" s="87">
        <v>2000</v>
      </c>
      <c r="M69" s="87">
        <v>403.43</v>
      </c>
      <c r="N69" s="87">
        <v>0</v>
      </c>
      <c r="O69" s="87">
        <v>0</v>
      </c>
      <c r="P69" s="53">
        <v>0</v>
      </c>
      <c r="Q69" s="53">
        <v>0</v>
      </c>
      <c r="R69" s="53">
        <v>0</v>
      </c>
      <c r="S69" s="53">
        <v>0</v>
      </c>
      <c r="T69" s="53">
        <v>0</v>
      </c>
      <c r="U69" s="53">
        <v>0</v>
      </c>
    </row>
    <row r="70" spans="1:66" x14ac:dyDescent="0.3">
      <c r="A70" s="67">
        <v>32314</v>
      </c>
      <c r="B70" s="27" t="s">
        <v>125</v>
      </c>
      <c r="C70" s="91">
        <v>0</v>
      </c>
      <c r="D70" s="91">
        <v>0</v>
      </c>
      <c r="E70" s="102">
        <v>0</v>
      </c>
      <c r="F70" s="49">
        <v>0</v>
      </c>
      <c r="G70" s="49">
        <v>0</v>
      </c>
      <c r="H70" s="53">
        <v>0</v>
      </c>
      <c r="I70" s="53">
        <v>0</v>
      </c>
      <c r="J70" s="53">
        <v>0</v>
      </c>
      <c r="K70" s="87">
        <v>0</v>
      </c>
      <c r="L70" s="87">
        <v>0</v>
      </c>
      <c r="M70" s="87">
        <v>0</v>
      </c>
      <c r="N70" s="87">
        <v>0</v>
      </c>
      <c r="O70" s="87">
        <v>0</v>
      </c>
      <c r="P70" s="53">
        <v>0</v>
      </c>
      <c r="Q70" s="53">
        <v>0</v>
      </c>
      <c r="R70" s="53">
        <v>0</v>
      </c>
      <c r="S70" s="53">
        <v>0</v>
      </c>
      <c r="T70" s="53">
        <v>0</v>
      </c>
      <c r="U70" s="53">
        <v>0</v>
      </c>
    </row>
    <row r="71" spans="1:66" x14ac:dyDescent="0.3">
      <c r="A71" s="67">
        <v>32319</v>
      </c>
      <c r="B71" s="27" t="s">
        <v>124</v>
      </c>
      <c r="C71" s="91">
        <v>19000</v>
      </c>
      <c r="D71" s="91">
        <v>25206</v>
      </c>
      <c r="E71" s="102">
        <f t="shared" ref="E71:E84" si="3">D71/C71*100</f>
        <v>132.66315789473683</v>
      </c>
      <c r="F71" s="49">
        <v>10000</v>
      </c>
      <c r="G71" s="49">
        <v>10000</v>
      </c>
      <c r="H71" s="53">
        <v>0</v>
      </c>
      <c r="I71" s="53">
        <v>0</v>
      </c>
      <c r="J71" s="53">
        <v>0</v>
      </c>
      <c r="K71" s="87">
        <v>0</v>
      </c>
      <c r="L71" s="87">
        <v>9000</v>
      </c>
      <c r="M71" s="87">
        <v>9956</v>
      </c>
      <c r="N71" s="87">
        <v>0</v>
      </c>
      <c r="O71" s="87">
        <v>5250</v>
      </c>
      <c r="P71" s="53">
        <v>0</v>
      </c>
      <c r="Q71" s="53">
        <v>0</v>
      </c>
      <c r="R71" s="53">
        <v>0</v>
      </c>
      <c r="S71" s="53">
        <v>0</v>
      </c>
      <c r="T71" s="53">
        <v>0</v>
      </c>
      <c r="U71" s="53">
        <v>0</v>
      </c>
    </row>
    <row r="72" spans="1:66" s="24" customFormat="1" x14ac:dyDescent="0.3">
      <c r="A72" s="66">
        <v>3232</v>
      </c>
      <c r="B72" s="25" t="s">
        <v>28</v>
      </c>
      <c r="C72" s="103">
        <v>74000</v>
      </c>
      <c r="D72" s="103">
        <v>26454.670000000002</v>
      </c>
      <c r="E72" s="137">
        <f t="shared" si="3"/>
        <v>35.749554054054059</v>
      </c>
      <c r="F72" s="79">
        <f>F74+F75+F76</f>
        <v>27000</v>
      </c>
      <c r="G72" s="79">
        <f>G74+G75+G76</f>
        <v>22797.74</v>
      </c>
      <c r="H72" s="82">
        <v>0</v>
      </c>
      <c r="I72" s="82">
        <v>0</v>
      </c>
      <c r="J72" s="50">
        <v>0</v>
      </c>
      <c r="K72" s="86">
        <v>0</v>
      </c>
      <c r="L72" s="86">
        <f>L73+L74+L75+L76</f>
        <v>47000</v>
      </c>
      <c r="M72" s="86">
        <f>M74+M75+M76</f>
        <v>3656.9300000000003</v>
      </c>
      <c r="N72" s="86">
        <v>0</v>
      </c>
      <c r="O72" s="86">
        <v>0</v>
      </c>
      <c r="P72" s="82">
        <v>0</v>
      </c>
      <c r="Q72" s="82">
        <v>0</v>
      </c>
      <c r="R72" s="50">
        <v>0</v>
      </c>
      <c r="S72" s="50">
        <v>0</v>
      </c>
      <c r="T72" s="50">
        <v>0</v>
      </c>
      <c r="U72" s="50">
        <v>0</v>
      </c>
      <c r="V72" s="207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</row>
    <row r="73" spans="1:66" s="19" customFormat="1" x14ac:dyDescent="0.3">
      <c r="A73" s="68">
        <v>32321</v>
      </c>
      <c r="B73" s="29" t="s">
        <v>86</v>
      </c>
      <c r="C73" s="91">
        <v>10000</v>
      </c>
      <c r="D73" s="91">
        <v>0</v>
      </c>
      <c r="E73" s="102">
        <f t="shared" si="3"/>
        <v>0</v>
      </c>
      <c r="F73" s="80">
        <v>0</v>
      </c>
      <c r="G73" s="80">
        <v>0</v>
      </c>
      <c r="H73" s="83">
        <v>0</v>
      </c>
      <c r="I73" s="83">
        <v>0</v>
      </c>
      <c r="J73" s="52">
        <v>0</v>
      </c>
      <c r="K73" s="87">
        <v>0</v>
      </c>
      <c r="L73" s="87">
        <v>10000</v>
      </c>
      <c r="M73" s="87">
        <v>0</v>
      </c>
      <c r="N73" s="87">
        <v>0</v>
      </c>
      <c r="O73" s="87">
        <v>0</v>
      </c>
      <c r="P73" s="83">
        <v>0</v>
      </c>
      <c r="Q73" s="83">
        <v>0</v>
      </c>
      <c r="R73" s="52">
        <v>0</v>
      </c>
      <c r="S73" s="52">
        <v>0</v>
      </c>
      <c r="T73" s="52">
        <v>0</v>
      </c>
      <c r="U73" s="52">
        <v>0</v>
      </c>
      <c r="V73" s="207"/>
    </row>
    <row r="74" spans="1:66" s="19" customFormat="1" x14ac:dyDescent="0.3">
      <c r="A74" s="68">
        <v>32322</v>
      </c>
      <c r="B74" s="29" t="s">
        <v>87</v>
      </c>
      <c r="C74" s="91">
        <v>44000</v>
      </c>
      <c r="D74" s="91">
        <v>18622.740000000002</v>
      </c>
      <c r="E74" s="102">
        <f t="shared" si="3"/>
        <v>42.324409090909093</v>
      </c>
      <c r="F74" s="80">
        <v>22000</v>
      </c>
      <c r="G74" s="80">
        <v>17797.740000000002</v>
      </c>
      <c r="H74" s="83">
        <v>0</v>
      </c>
      <c r="I74" s="83">
        <v>0</v>
      </c>
      <c r="J74" s="52">
        <v>0</v>
      </c>
      <c r="K74" s="87">
        <v>0</v>
      </c>
      <c r="L74" s="87">
        <v>22000</v>
      </c>
      <c r="M74" s="87">
        <v>825</v>
      </c>
      <c r="N74" s="87">
        <v>0</v>
      </c>
      <c r="O74" s="87">
        <v>0</v>
      </c>
      <c r="P74" s="83">
        <v>0</v>
      </c>
      <c r="Q74" s="83">
        <v>0</v>
      </c>
      <c r="R74" s="52">
        <v>0</v>
      </c>
      <c r="S74" s="52">
        <v>0</v>
      </c>
      <c r="T74" s="52">
        <v>0</v>
      </c>
      <c r="U74" s="52">
        <v>0</v>
      </c>
      <c r="V74" s="207"/>
    </row>
    <row r="75" spans="1:66" s="19" customFormat="1" x14ac:dyDescent="0.3">
      <c r="A75" s="68">
        <v>32323</v>
      </c>
      <c r="B75" s="29" t="s">
        <v>88</v>
      </c>
      <c r="C75" s="91">
        <v>7000</v>
      </c>
      <c r="D75" s="91">
        <v>3431.9300000000003</v>
      </c>
      <c r="E75" s="102">
        <f t="shared" si="3"/>
        <v>49.027571428571434</v>
      </c>
      <c r="F75" s="80">
        <v>2000</v>
      </c>
      <c r="G75" s="80">
        <v>2000</v>
      </c>
      <c r="H75" s="83">
        <v>0</v>
      </c>
      <c r="I75" s="83">
        <v>0</v>
      </c>
      <c r="J75" s="52">
        <v>0</v>
      </c>
      <c r="K75" s="87">
        <v>0</v>
      </c>
      <c r="L75" s="87">
        <v>5000</v>
      </c>
      <c r="M75" s="87">
        <v>1431.93</v>
      </c>
      <c r="N75" s="87">
        <v>0</v>
      </c>
      <c r="O75" s="87">
        <v>0</v>
      </c>
      <c r="P75" s="83">
        <v>0</v>
      </c>
      <c r="Q75" s="83">
        <v>0</v>
      </c>
      <c r="R75" s="52">
        <v>0</v>
      </c>
      <c r="S75" s="52">
        <v>0</v>
      </c>
      <c r="T75" s="52">
        <v>0</v>
      </c>
      <c r="U75" s="52">
        <v>0</v>
      </c>
      <c r="V75" s="207"/>
    </row>
    <row r="76" spans="1:66" s="19" customFormat="1" x14ac:dyDescent="0.3">
      <c r="A76" s="68">
        <v>32329</v>
      </c>
      <c r="B76" s="29" t="s">
        <v>129</v>
      </c>
      <c r="C76" s="91">
        <v>13000</v>
      </c>
      <c r="D76" s="91">
        <v>4400</v>
      </c>
      <c r="E76" s="102">
        <f t="shared" si="3"/>
        <v>33.846153846153847</v>
      </c>
      <c r="F76" s="80">
        <v>3000</v>
      </c>
      <c r="G76" s="80">
        <v>3000</v>
      </c>
      <c r="H76" s="83">
        <v>0</v>
      </c>
      <c r="I76" s="83">
        <v>0</v>
      </c>
      <c r="J76" s="52">
        <v>0</v>
      </c>
      <c r="K76" s="87">
        <v>0</v>
      </c>
      <c r="L76" s="87">
        <v>10000</v>
      </c>
      <c r="M76" s="87">
        <v>1400</v>
      </c>
      <c r="N76" s="87">
        <v>0</v>
      </c>
      <c r="O76" s="87">
        <v>0</v>
      </c>
      <c r="P76" s="83">
        <v>0</v>
      </c>
      <c r="Q76" s="83">
        <v>0</v>
      </c>
      <c r="R76" s="52">
        <v>0</v>
      </c>
      <c r="S76" s="52">
        <v>0</v>
      </c>
      <c r="T76" s="52">
        <v>0</v>
      </c>
      <c r="U76" s="52">
        <v>0</v>
      </c>
      <c r="V76" s="207"/>
    </row>
    <row r="77" spans="1:66" s="24" customFormat="1" x14ac:dyDescent="0.3">
      <c r="A77" s="66">
        <v>3233</v>
      </c>
      <c r="B77" s="25" t="s">
        <v>29</v>
      </c>
      <c r="C77" s="103">
        <v>59000</v>
      </c>
      <c r="D77" s="103">
        <v>28650</v>
      </c>
      <c r="E77" s="137">
        <f t="shared" si="3"/>
        <v>48.559322033898304</v>
      </c>
      <c r="F77" s="79">
        <f>F78+F79+F80+F81</f>
        <v>23000</v>
      </c>
      <c r="G77" s="79">
        <f>G78+G79+G80+G81</f>
        <v>15090</v>
      </c>
      <c r="H77" s="82">
        <f>H78</f>
        <v>8000</v>
      </c>
      <c r="I77" s="82">
        <f>I78</f>
        <v>8000</v>
      </c>
      <c r="J77" s="50">
        <v>0</v>
      </c>
      <c r="K77" s="86">
        <v>0</v>
      </c>
      <c r="L77" s="86">
        <f>L78+L79+L80+L81</f>
        <v>28000</v>
      </c>
      <c r="M77" s="86">
        <f>M81</f>
        <v>5560</v>
      </c>
      <c r="N77" s="86">
        <v>0</v>
      </c>
      <c r="O77" s="86">
        <v>0</v>
      </c>
      <c r="P77" s="82">
        <f>P78+P80</f>
        <v>0</v>
      </c>
      <c r="Q77" s="82">
        <f>Q78+Q80</f>
        <v>0</v>
      </c>
      <c r="R77" s="50">
        <v>0</v>
      </c>
      <c r="S77" s="50">
        <v>0</v>
      </c>
      <c r="T77" s="50">
        <v>0</v>
      </c>
      <c r="U77" s="50">
        <v>0</v>
      </c>
      <c r="V77" s="207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</row>
    <row r="78" spans="1:66" s="19" customFormat="1" x14ac:dyDescent="0.3">
      <c r="A78" s="68">
        <v>32331</v>
      </c>
      <c r="B78" s="29" t="s">
        <v>138</v>
      </c>
      <c r="C78" s="91">
        <v>18000</v>
      </c>
      <c r="D78" s="91">
        <v>11375</v>
      </c>
      <c r="E78" s="102">
        <f t="shared" si="3"/>
        <v>63.194444444444443</v>
      </c>
      <c r="F78" s="80">
        <v>8000</v>
      </c>
      <c r="G78" s="80">
        <v>3375</v>
      </c>
      <c r="H78" s="83">
        <v>8000</v>
      </c>
      <c r="I78" s="83">
        <v>8000</v>
      </c>
      <c r="J78" s="52">
        <v>0</v>
      </c>
      <c r="K78" s="88">
        <v>0</v>
      </c>
      <c r="L78" s="88">
        <v>2000</v>
      </c>
      <c r="M78" s="88">
        <v>0</v>
      </c>
      <c r="N78" s="88">
        <v>0</v>
      </c>
      <c r="O78" s="88">
        <v>0</v>
      </c>
      <c r="P78" s="83">
        <v>0</v>
      </c>
      <c r="Q78" s="83">
        <v>0</v>
      </c>
      <c r="R78" s="52">
        <v>0</v>
      </c>
      <c r="S78" s="52">
        <v>0</v>
      </c>
      <c r="T78" s="52">
        <v>0</v>
      </c>
      <c r="U78" s="52">
        <v>0</v>
      </c>
      <c r="V78" s="207"/>
    </row>
    <row r="79" spans="1:66" x14ac:dyDescent="0.3">
      <c r="A79" s="67">
        <v>32332</v>
      </c>
      <c r="B79" s="27" t="s">
        <v>84</v>
      </c>
      <c r="C79" s="91">
        <v>5000</v>
      </c>
      <c r="D79" s="91">
        <v>390</v>
      </c>
      <c r="E79" s="102">
        <f t="shared" si="3"/>
        <v>7.8</v>
      </c>
      <c r="F79" s="49">
        <v>2000</v>
      </c>
      <c r="G79" s="49">
        <v>390</v>
      </c>
      <c r="H79" s="53">
        <v>0</v>
      </c>
      <c r="I79" s="53">
        <v>0</v>
      </c>
      <c r="J79" s="53">
        <v>0</v>
      </c>
      <c r="K79" s="87">
        <v>0</v>
      </c>
      <c r="L79" s="87">
        <v>3000</v>
      </c>
      <c r="M79" s="87">
        <v>0</v>
      </c>
      <c r="N79" s="87">
        <v>0</v>
      </c>
      <c r="O79" s="87">
        <v>0</v>
      </c>
      <c r="P79" s="53">
        <v>0</v>
      </c>
      <c r="Q79" s="53">
        <v>0</v>
      </c>
      <c r="R79" s="53">
        <v>0</v>
      </c>
      <c r="S79" s="53">
        <v>0</v>
      </c>
      <c r="T79" s="53">
        <v>0</v>
      </c>
      <c r="U79" s="53">
        <v>0</v>
      </c>
    </row>
    <row r="80" spans="1:66" x14ac:dyDescent="0.3">
      <c r="A80" s="67">
        <v>32334</v>
      </c>
      <c r="B80" s="27" t="s">
        <v>139</v>
      </c>
      <c r="C80" s="91">
        <v>16000</v>
      </c>
      <c r="D80" s="91">
        <v>6325</v>
      </c>
      <c r="E80" s="102">
        <f t="shared" si="3"/>
        <v>39.53125</v>
      </c>
      <c r="F80" s="49">
        <v>8000</v>
      </c>
      <c r="G80" s="49">
        <v>6325</v>
      </c>
      <c r="H80" s="53">
        <v>0</v>
      </c>
      <c r="I80" s="53">
        <v>0</v>
      </c>
      <c r="J80" s="53">
        <v>0</v>
      </c>
      <c r="K80" s="87">
        <v>0</v>
      </c>
      <c r="L80" s="87">
        <v>8000</v>
      </c>
      <c r="M80" s="87">
        <v>0</v>
      </c>
      <c r="N80" s="87">
        <v>0</v>
      </c>
      <c r="O80" s="87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</row>
    <row r="81" spans="1:66" x14ac:dyDescent="0.3">
      <c r="A81" s="67">
        <v>32339</v>
      </c>
      <c r="B81" s="27" t="s">
        <v>85</v>
      </c>
      <c r="C81" s="91">
        <v>20000</v>
      </c>
      <c r="D81" s="91">
        <v>10560</v>
      </c>
      <c r="E81" s="102">
        <f t="shared" si="3"/>
        <v>52.800000000000004</v>
      </c>
      <c r="F81" s="49">
        <v>5000</v>
      </c>
      <c r="G81" s="49">
        <v>5000</v>
      </c>
      <c r="H81" s="53">
        <v>0</v>
      </c>
      <c r="I81" s="53">
        <v>0</v>
      </c>
      <c r="J81" s="53">
        <v>0</v>
      </c>
      <c r="K81" s="87">
        <v>0</v>
      </c>
      <c r="L81" s="87">
        <v>15000</v>
      </c>
      <c r="M81" s="87">
        <v>5560</v>
      </c>
      <c r="N81" s="87">
        <v>0</v>
      </c>
      <c r="O81" s="87">
        <v>0</v>
      </c>
      <c r="P81" s="53">
        <v>0</v>
      </c>
      <c r="Q81" s="53">
        <v>0</v>
      </c>
      <c r="R81" s="53">
        <v>0</v>
      </c>
      <c r="S81" s="53">
        <v>0</v>
      </c>
      <c r="T81" s="53">
        <v>0</v>
      </c>
      <c r="U81" s="53">
        <v>0</v>
      </c>
    </row>
    <row r="82" spans="1:66" s="24" customFormat="1" x14ac:dyDescent="0.3">
      <c r="A82" s="66">
        <v>3234</v>
      </c>
      <c r="B82" s="25" t="s">
        <v>30</v>
      </c>
      <c r="C82" s="103">
        <v>65500</v>
      </c>
      <c r="D82" s="103">
        <v>32595.05</v>
      </c>
      <c r="E82" s="137">
        <f t="shared" si="3"/>
        <v>49.763435114503821</v>
      </c>
      <c r="F82" s="79">
        <v>0</v>
      </c>
      <c r="G82" s="79">
        <v>0</v>
      </c>
      <c r="H82" s="82">
        <f>H83+H84+H87</f>
        <v>58500</v>
      </c>
      <c r="I82" s="82">
        <f>I83+I87</f>
        <v>30553.73</v>
      </c>
      <c r="J82" s="50">
        <v>0</v>
      </c>
      <c r="K82" s="86">
        <v>0</v>
      </c>
      <c r="L82" s="86">
        <f>L83+L84+L86+L87</f>
        <v>7000</v>
      </c>
      <c r="M82" s="86">
        <f>M83+M84+M87</f>
        <v>2041.3200000000002</v>
      </c>
      <c r="N82" s="86">
        <v>0</v>
      </c>
      <c r="O82" s="86">
        <v>0</v>
      </c>
      <c r="P82" s="82">
        <v>0</v>
      </c>
      <c r="Q82" s="82">
        <v>0</v>
      </c>
      <c r="R82" s="50">
        <v>0</v>
      </c>
      <c r="S82" s="50">
        <v>0</v>
      </c>
      <c r="T82" s="50">
        <v>0</v>
      </c>
      <c r="U82" s="50">
        <v>0</v>
      </c>
      <c r="V82" s="207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</row>
    <row r="83" spans="1:66" s="19" customFormat="1" x14ac:dyDescent="0.3">
      <c r="A83" s="68">
        <v>32341</v>
      </c>
      <c r="B83" s="29" t="s">
        <v>89</v>
      </c>
      <c r="C83" s="91">
        <v>12000</v>
      </c>
      <c r="D83" s="91">
        <v>5174.3799999999992</v>
      </c>
      <c r="E83" s="102">
        <f t="shared" si="3"/>
        <v>43.119833333333325</v>
      </c>
      <c r="F83" s="80">
        <v>0</v>
      </c>
      <c r="G83" s="80">
        <v>0</v>
      </c>
      <c r="H83" s="83">
        <v>9000</v>
      </c>
      <c r="I83" s="83">
        <v>5047.7299999999996</v>
      </c>
      <c r="J83" s="52">
        <v>0</v>
      </c>
      <c r="K83" s="87">
        <v>0</v>
      </c>
      <c r="L83" s="87">
        <v>3000</v>
      </c>
      <c r="M83" s="87">
        <v>126.65</v>
      </c>
      <c r="N83" s="87">
        <v>0</v>
      </c>
      <c r="O83" s="87">
        <v>0</v>
      </c>
      <c r="P83" s="83">
        <v>0</v>
      </c>
      <c r="Q83" s="83">
        <v>0</v>
      </c>
      <c r="R83" s="52">
        <v>0</v>
      </c>
      <c r="S83" s="52">
        <v>0</v>
      </c>
      <c r="T83" s="52">
        <v>0</v>
      </c>
      <c r="U83" s="52">
        <v>0</v>
      </c>
      <c r="V83" s="207"/>
    </row>
    <row r="84" spans="1:66" s="19" customFormat="1" x14ac:dyDescent="0.3">
      <c r="A84" s="68">
        <v>32342</v>
      </c>
      <c r="B84" s="29" t="s">
        <v>90</v>
      </c>
      <c r="C84" s="91">
        <v>2500</v>
      </c>
      <c r="D84" s="91">
        <v>1057.9100000000001</v>
      </c>
      <c r="E84" s="102">
        <f t="shared" si="3"/>
        <v>42.316400000000002</v>
      </c>
      <c r="F84" s="80">
        <v>0</v>
      </c>
      <c r="G84" s="80">
        <v>0</v>
      </c>
      <c r="H84" s="83">
        <v>1500</v>
      </c>
      <c r="I84" s="83">
        <v>0</v>
      </c>
      <c r="J84" s="52">
        <v>0</v>
      </c>
      <c r="K84" s="87">
        <v>0</v>
      </c>
      <c r="L84" s="87">
        <v>1000</v>
      </c>
      <c r="M84" s="87">
        <v>1057.9100000000001</v>
      </c>
      <c r="N84" s="87">
        <v>0</v>
      </c>
      <c r="O84" s="87">
        <v>0</v>
      </c>
      <c r="P84" s="83">
        <v>0</v>
      </c>
      <c r="Q84" s="83">
        <v>0</v>
      </c>
      <c r="R84" s="52">
        <v>0</v>
      </c>
      <c r="S84" s="52">
        <v>0</v>
      </c>
      <c r="T84" s="52">
        <v>0</v>
      </c>
      <c r="U84" s="52">
        <v>0</v>
      </c>
      <c r="V84" s="207"/>
    </row>
    <row r="85" spans="1:66" s="19" customFormat="1" x14ac:dyDescent="0.3">
      <c r="A85" s="68">
        <v>32343</v>
      </c>
      <c r="B85" s="29" t="s">
        <v>91</v>
      </c>
      <c r="C85" s="91">
        <v>0</v>
      </c>
      <c r="D85" s="91">
        <v>0</v>
      </c>
      <c r="E85" s="102">
        <v>0</v>
      </c>
      <c r="F85" s="80">
        <v>0</v>
      </c>
      <c r="G85" s="80">
        <v>0</v>
      </c>
      <c r="H85" s="83">
        <v>0</v>
      </c>
      <c r="I85" s="83">
        <v>0</v>
      </c>
      <c r="J85" s="52">
        <v>0</v>
      </c>
      <c r="K85" s="87">
        <v>0</v>
      </c>
      <c r="L85" s="87">
        <v>0</v>
      </c>
      <c r="M85" s="87">
        <v>0</v>
      </c>
      <c r="N85" s="87">
        <v>0</v>
      </c>
      <c r="O85" s="87">
        <v>0</v>
      </c>
      <c r="P85" s="83">
        <v>0</v>
      </c>
      <c r="Q85" s="83">
        <v>0</v>
      </c>
      <c r="R85" s="52">
        <v>0</v>
      </c>
      <c r="S85" s="52">
        <v>0</v>
      </c>
      <c r="T85" s="52">
        <v>0</v>
      </c>
      <c r="U85" s="52">
        <v>0</v>
      </c>
      <c r="V85" s="207"/>
    </row>
    <row r="86" spans="1:66" s="19" customFormat="1" x14ac:dyDescent="0.3">
      <c r="A86" s="68">
        <v>32344</v>
      </c>
      <c r="B86" s="29" t="s">
        <v>92</v>
      </c>
      <c r="C86" s="91">
        <v>1000</v>
      </c>
      <c r="D86" s="91">
        <v>0</v>
      </c>
      <c r="E86" s="102">
        <f t="shared" ref="E86:E121" si="4">D86/C86*100</f>
        <v>0</v>
      </c>
      <c r="F86" s="80">
        <v>0</v>
      </c>
      <c r="G86" s="80">
        <v>0</v>
      </c>
      <c r="H86" s="83">
        <v>0</v>
      </c>
      <c r="I86" s="83">
        <v>0</v>
      </c>
      <c r="J86" s="52">
        <v>0</v>
      </c>
      <c r="K86" s="87">
        <v>0</v>
      </c>
      <c r="L86" s="87">
        <v>1000</v>
      </c>
      <c r="M86" s="87">
        <v>0</v>
      </c>
      <c r="N86" s="87">
        <v>0</v>
      </c>
      <c r="O86" s="87">
        <v>0</v>
      </c>
      <c r="P86" s="83">
        <v>0</v>
      </c>
      <c r="Q86" s="83">
        <v>0</v>
      </c>
      <c r="R86" s="52">
        <v>0</v>
      </c>
      <c r="S86" s="52">
        <v>0</v>
      </c>
      <c r="T86" s="52">
        <v>0</v>
      </c>
      <c r="U86" s="52">
        <v>0</v>
      </c>
      <c r="V86" s="207"/>
    </row>
    <row r="87" spans="1:66" s="19" customFormat="1" x14ac:dyDescent="0.3">
      <c r="A87" s="68">
        <v>32349</v>
      </c>
      <c r="B87" s="29" t="s">
        <v>93</v>
      </c>
      <c r="C87" s="91">
        <v>50000</v>
      </c>
      <c r="D87" s="91">
        <v>26362.76</v>
      </c>
      <c r="E87" s="102">
        <f t="shared" si="4"/>
        <v>52.725519999999989</v>
      </c>
      <c r="F87" s="80">
        <v>0</v>
      </c>
      <c r="G87" s="80">
        <v>0</v>
      </c>
      <c r="H87" s="83">
        <v>48000</v>
      </c>
      <c r="I87" s="83">
        <v>25506</v>
      </c>
      <c r="J87" s="52">
        <v>0</v>
      </c>
      <c r="K87" s="87">
        <v>0</v>
      </c>
      <c r="L87" s="87">
        <v>2000</v>
      </c>
      <c r="M87" s="87">
        <v>856.76</v>
      </c>
      <c r="N87" s="87">
        <v>0</v>
      </c>
      <c r="O87" s="87">
        <v>0</v>
      </c>
      <c r="P87" s="83">
        <v>0</v>
      </c>
      <c r="Q87" s="83">
        <v>0</v>
      </c>
      <c r="R87" s="52">
        <v>0</v>
      </c>
      <c r="S87" s="52">
        <v>0</v>
      </c>
      <c r="T87" s="52">
        <v>0</v>
      </c>
      <c r="U87" s="52">
        <v>0</v>
      </c>
      <c r="V87" s="207"/>
    </row>
    <row r="88" spans="1:66" s="24" customFormat="1" x14ac:dyDescent="0.3">
      <c r="A88" s="66">
        <v>3235</v>
      </c>
      <c r="B88" s="25" t="s">
        <v>50</v>
      </c>
      <c r="C88" s="103">
        <v>108000</v>
      </c>
      <c r="D88" s="103">
        <v>78246.260000000009</v>
      </c>
      <c r="E88" s="137">
        <f t="shared" si="4"/>
        <v>72.450240740740739</v>
      </c>
      <c r="F88" s="79">
        <f>F92</f>
        <v>17000</v>
      </c>
      <c r="G88" s="79">
        <f>G92</f>
        <v>15496.26</v>
      </c>
      <c r="H88" s="82">
        <f>H89+H90</f>
        <v>51000</v>
      </c>
      <c r="I88" s="82">
        <f>I89+I90</f>
        <v>39750</v>
      </c>
      <c r="J88" s="50">
        <v>0</v>
      </c>
      <c r="K88" s="86">
        <v>0</v>
      </c>
      <c r="L88" s="86">
        <f>L90+L91+L92+L93</f>
        <v>40000</v>
      </c>
      <c r="M88" s="86">
        <f>M89+M90+M93</f>
        <v>19950.010000000002</v>
      </c>
      <c r="N88" s="86">
        <v>0</v>
      </c>
      <c r="O88" s="86">
        <f>O90</f>
        <v>3049.99</v>
      </c>
      <c r="P88" s="82">
        <v>0</v>
      </c>
      <c r="Q88" s="82">
        <v>0</v>
      </c>
      <c r="R88" s="50">
        <v>0</v>
      </c>
      <c r="S88" s="50">
        <v>0</v>
      </c>
      <c r="T88" s="50">
        <v>0</v>
      </c>
      <c r="U88" s="50">
        <v>0</v>
      </c>
      <c r="V88" s="207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</row>
    <row r="89" spans="1:66" x14ac:dyDescent="0.3">
      <c r="A89" s="67">
        <v>32352</v>
      </c>
      <c r="B89" s="27" t="s">
        <v>94</v>
      </c>
      <c r="C89" s="91">
        <v>45000</v>
      </c>
      <c r="D89" s="91">
        <v>40000</v>
      </c>
      <c r="E89" s="102">
        <f t="shared" si="4"/>
        <v>88.888888888888886</v>
      </c>
      <c r="F89" s="49">
        <v>0</v>
      </c>
      <c r="G89" s="49">
        <v>0</v>
      </c>
      <c r="H89" s="53">
        <v>45000</v>
      </c>
      <c r="I89" s="53">
        <v>33750</v>
      </c>
      <c r="J89" s="53">
        <v>0</v>
      </c>
      <c r="K89" s="87">
        <v>0</v>
      </c>
      <c r="L89" s="87">
        <v>0</v>
      </c>
      <c r="M89" s="87">
        <v>6250</v>
      </c>
      <c r="N89" s="87">
        <v>0</v>
      </c>
      <c r="O89" s="87">
        <v>0</v>
      </c>
      <c r="P89" s="53">
        <v>0</v>
      </c>
      <c r="Q89" s="53">
        <v>0</v>
      </c>
      <c r="R89" s="53">
        <v>0</v>
      </c>
      <c r="S89" s="53">
        <v>0</v>
      </c>
      <c r="T89" s="53">
        <v>0</v>
      </c>
      <c r="U89" s="53">
        <v>0</v>
      </c>
    </row>
    <row r="90" spans="1:66" x14ac:dyDescent="0.3">
      <c r="A90" s="67">
        <v>32353</v>
      </c>
      <c r="B90" s="27" t="s">
        <v>95</v>
      </c>
      <c r="C90" s="91">
        <v>16000</v>
      </c>
      <c r="D90" s="91">
        <v>18750</v>
      </c>
      <c r="E90" s="102">
        <f t="shared" si="4"/>
        <v>117.1875</v>
      </c>
      <c r="F90" s="49">
        <v>0</v>
      </c>
      <c r="G90" s="49">
        <v>0</v>
      </c>
      <c r="H90" s="53">
        <v>6000</v>
      </c>
      <c r="I90" s="53">
        <v>6000</v>
      </c>
      <c r="J90" s="53">
        <v>0</v>
      </c>
      <c r="K90" s="87">
        <v>0</v>
      </c>
      <c r="L90" s="87">
        <v>10000</v>
      </c>
      <c r="M90" s="87">
        <v>9700.01</v>
      </c>
      <c r="N90" s="87">
        <v>0</v>
      </c>
      <c r="O90" s="87">
        <f>1000+849.99+1200</f>
        <v>3049.99</v>
      </c>
      <c r="P90" s="53">
        <v>0</v>
      </c>
      <c r="Q90" s="53">
        <v>0</v>
      </c>
      <c r="R90" s="53">
        <v>0</v>
      </c>
      <c r="S90" s="53">
        <v>0</v>
      </c>
      <c r="T90" s="53">
        <v>0</v>
      </c>
      <c r="U90" s="53">
        <v>0</v>
      </c>
    </row>
    <row r="91" spans="1:66" x14ac:dyDescent="0.3">
      <c r="A91" s="67">
        <v>32354</v>
      </c>
      <c r="B91" s="27" t="s">
        <v>146</v>
      </c>
      <c r="C91" s="91">
        <v>5000</v>
      </c>
      <c r="D91" s="91">
        <v>0</v>
      </c>
      <c r="E91" s="102">
        <f t="shared" si="4"/>
        <v>0</v>
      </c>
      <c r="F91" s="49">
        <v>0</v>
      </c>
      <c r="G91" s="49">
        <v>0</v>
      </c>
      <c r="H91" s="53">
        <v>0</v>
      </c>
      <c r="I91" s="53">
        <v>0</v>
      </c>
      <c r="J91" s="53">
        <v>0</v>
      </c>
      <c r="K91" s="87">
        <v>0</v>
      </c>
      <c r="L91" s="87">
        <v>5000</v>
      </c>
      <c r="M91" s="87">
        <v>0</v>
      </c>
      <c r="N91" s="87">
        <v>0</v>
      </c>
      <c r="O91" s="87">
        <v>0</v>
      </c>
      <c r="P91" s="53">
        <v>0</v>
      </c>
      <c r="Q91" s="53">
        <v>0</v>
      </c>
      <c r="R91" s="53">
        <v>0</v>
      </c>
      <c r="S91" s="53">
        <v>0</v>
      </c>
      <c r="T91" s="53">
        <v>0</v>
      </c>
      <c r="U91" s="53">
        <v>0</v>
      </c>
    </row>
    <row r="92" spans="1:66" ht="36.75" x14ac:dyDescent="0.3">
      <c r="A92" s="67">
        <v>32355</v>
      </c>
      <c r="B92" s="28" t="s">
        <v>127</v>
      </c>
      <c r="C92" s="91">
        <v>32000</v>
      </c>
      <c r="D92" s="91">
        <v>15496.26</v>
      </c>
      <c r="E92" s="102">
        <f t="shared" si="4"/>
        <v>48.425812499999999</v>
      </c>
      <c r="F92" s="49">
        <v>17000</v>
      </c>
      <c r="G92" s="49">
        <v>15496.26</v>
      </c>
      <c r="H92" s="53">
        <v>0</v>
      </c>
      <c r="I92" s="53">
        <v>0</v>
      </c>
      <c r="J92" s="53">
        <v>0</v>
      </c>
      <c r="K92" s="87">
        <v>0</v>
      </c>
      <c r="L92" s="87">
        <v>15000</v>
      </c>
      <c r="M92" s="87">
        <v>0</v>
      </c>
      <c r="N92" s="87">
        <v>0</v>
      </c>
      <c r="O92" s="87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</row>
    <row r="93" spans="1:66" x14ac:dyDescent="0.3">
      <c r="A93" s="67">
        <v>32359</v>
      </c>
      <c r="B93" s="27" t="s">
        <v>123</v>
      </c>
      <c r="C93" s="91">
        <v>10000</v>
      </c>
      <c r="D93" s="91">
        <v>4000</v>
      </c>
      <c r="E93" s="102">
        <f t="shared" si="4"/>
        <v>40</v>
      </c>
      <c r="F93" s="49">
        <v>0</v>
      </c>
      <c r="G93" s="49">
        <v>0</v>
      </c>
      <c r="H93" s="53">
        <v>0</v>
      </c>
      <c r="I93" s="53">
        <v>0</v>
      </c>
      <c r="J93" s="53">
        <v>0</v>
      </c>
      <c r="K93" s="87">
        <v>0</v>
      </c>
      <c r="L93" s="87">
        <v>10000</v>
      </c>
      <c r="M93" s="87">
        <v>4000</v>
      </c>
      <c r="N93" s="87">
        <v>0</v>
      </c>
      <c r="O93" s="87">
        <v>0</v>
      </c>
      <c r="P93" s="53">
        <v>0</v>
      </c>
      <c r="Q93" s="53">
        <v>0</v>
      </c>
      <c r="R93" s="53">
        <v>0</v>
      </c>
      <c r="S93" s="53">
        <v>0</v>
      </c>
      <c r="T93" s="53">
        <v>0</v>
      </c>
      <c r="U93" s="53">
        <v>0</v>
      </c>
    </row>
    <row r="94" spans="1:66" s="24" customFormat="1" x14ac:dyDescent="0.3">
      <c r="A94" s="66">
        <v>3236</v>
      </c>
      <c r="B94" s="25" t="s">
        <v>31</v>
      </c>
      <c r="C94" s="103">
        <v>15000</v>
      </c>
      <c r="D94" s="103">
        <v>15755</v>
      </c>
      <c r="E94" s="137">
        <f t="shared" si="4"/>
        <v>105.03333333333333</v>
      </c>
      <c r="F94" s="79">
        <v>0</v>
      </c>
      <c r="G94" s="79">
        <v>0</v>
      </c>
      <c r="H94" s="82">
        <v>0</v>
      </c>
      <c r="I94" s="82">
        <v>0</v>
      </c>
      <c r="J94" s="50">
        <v>0</v>
      </c>
      <c r="K94" s="86">
        <v>0</v>
      </c>
      <c r="L94" s="86">
        <f>L95</f>
        <v>15000</v>
      </c>
      <c r="M94" s="86">
        <f>M95</f>
        <v>5835</v>
      </c>
      <c r="N94" s="86">
        <v>0</v>
      </c>
      <c r="O94" s="86">
        <v>0</v>
      </c>
      <c r="P94" s="82">
        <v>0</v>
      </c>
      <c r="Q94" s="82">
        <f>Q96</f>
        <v>9920</v>
      </c>
      <c r="R94" s="50">
        <v>0</v>
      </c>
      <c r="S94" s="50">
        <v>0</v>
      </c>
      <c r="T94" s="50">
        <v>0</v>
      </c>
      <c r="U94" s="50">
        <v>0</v>
      </c>
      <c r="V94" s="207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</row>
    <row r="95" spans="1:66" x14ac:dyDescent="0.3">
      <c r="A95" s="67">
        <v>32361</v>
      </c>
      <c r="B95" s="27" t="s">
        <v>96</v>
      </c>
      <c r="C95" s="91">
        <v>15000</v>
      </c>
      <c r="D95" s="91">
        <v>5835</v>
      </c>
      <c r="E95" s="102">
        <f t="shared" si="4"/>
        <v>38.9</v>
      </c>
      <c r="F95" s="49">
        <v>0</v>
      </c>
      <c r="G95" s="49">
        <v>0</v>
      </c>
      <c r="H95" s="53">
        <v>0</v>
      </c>
      <c r="I95" s="53">
        <v>0</v>
      </c>
      <c r="J95" s="53">
        <v>0</v>
      </c>
      <c r="K95" s="87">
        <v>0</v>
      </c>
      <c r="L95" s="87">
        <v>15000</v>
      </c>
      <c r="M95" s="87">
        <v>5835</v>
      </c>
      <c r="N95" s="87">
        <v>0</v>
      </c>
      <c r="O95" s="87">
        <v>0</v>
      </c>
      <c r="P95" s="53">
        <v>0</v>
      </c>
      <c r="Q95" s="53">
        <v>0</v>
      </c>
      <c r="R95" s="53">
        <v>0</v>
      </c>
      <c r="S95" s="53">
        <v>0</v>
      </c>
      <c r="T95" s="53">
        <v>0</v>
      </c>
      <c r="U95" s="53">
        <v>0</v>
      </c>
    </row>
    <row r="96" spans="1:66" x14ac:dyDescent="0.3">
      <c r="A96" s="67">
        <v>32363</v>
      </c>
      <c r="B96" s="27" t="s">
        <v>178</v>
      </c>
      <c r="C96" s="91">
        <v>0</v>
      </c>
      <c r="D96" s="91">
        <v>9920</v>
      </c>
      <c r="E96" s="102">
        <v>0</v>
      </c>
      <c r="F96" s="49">
        <v>0</v>
      </c>
      <c r="G96" s="49">
        <v>0</v>
      </c>
      <c r="H96" s="53">
        <v>0</v>
      </c>
      <c r="I96" s="53">
        <v>0</v>
      </c>
      <c r="J96" s="53">
        <v>0</v>
      </c>
      <c r="K96" s="87"/>
      <c r="L96" s="87">
        <v>0</v>
      </c>
      <c r="M96" s="87">
        <v>0</v>
      </c>
      <c r="N96" s="87"/>
      <c r="O96" s="87">
        <v>0</v>
      </c>
      <c r="P96" s="53">
        <v>0</v>
      </c>
      <c r="Q96" s="53">
        <v>9920</v>
      </c>
      <c r="R96" s="53">
        <v>0</v>
      </c>
      <c r="S96" s="53">
        <v>0</v>
      </c>
      <c r="T96" s="53">
        <v>0</v>
      </c>
      <c r="U96" s="53">
        <v>0</v>
      </c>
    </row>
    <row r="97" spans="1:66" s="24" customFormat="1" x14ac:dyDescent="0.3">
      <c r="A97" s="66">
        <v>3237</v>
      </c>
      <c r="B97" s="25" t="s">
        <v>32</v>
      </c>
      <c r="C97" s="103">
        <v>280000</v>
      </c>
      <c r="D97" s="103">
        <v>115495.21</v>
      </c>
      <c r="E97" s="137">
        <f t="shared" si="4"/>
        <v>41.248289285714293</v>
      </c>
      <c r="F97" s="79">
        <f>F99</f>
        <v>20000</v>
      </c>
      <c r="G97" s="79">
        <f>G99</f>
        <v>11574.12</v>
      </c>
      <c r="H97" s="82">
        <v>0</v>
      </c>
      <c r="I97" s="82">
        <v>0</v>
      </c>
      <c r="J97" s="50">
        <v>0</v>
      </c>
      <c r="K97" s="86">
        <v>0</v>
      </c>
      <c r="L97" s="86">
        <f>L98+L99+L100+L101+L102</f>
        <v>110000</v>
      </c>
      <c r="M97" s="86">
        <f>M98+M99</f>
        <v>46203.86</v>
      </c>
      <c r="N97" s="86">
        <v>0</v>
      </c>
      <c r="O97" s="86">
        <v>0</v>
      </c>
      <c r="P97" s="84">
        <f>P99</f>
        <v>150000</v>
      </c>
      <c r="Q97" s="84">
        <f>Q99</f>
        <v>57717.23</v>
      </c>
      <c r="R97" s="50">
        <v>0</v>
      </c>
      <c r="S97" s="50">
        <v>0</v>
      </c>
      <c r="T97" s="50">
        <v>0</v>
      </c>
      <c r="U97" s="50">
        <v>0</v>
      </c>
      <c r="V97" s="207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</row>
    <row r="98" spans="1:66" x14ac:dyDescent="0.3">
      <c r="A98" s="67">
        <v>32371</v>
      </c>
      <c r="B98" s="27" t="s">
        <v>97</v>
      </c>
      <c r="C98" s="91">
        <v>10000</v>
      </c>
      <c r="D98" s="91">
        <v>13683.72</v>
      </c>
      <c r="E98" s="102">
        <f t="shared" si="4"/>
        <v>136.8372</v>
      </c>
      <c r="F98" s="49">
        <v>0</v>
      </c>
      <c r="G98" s="49">
        <v>0</v>
      </c>
      <c r="H98" s="53">
        <v>0</v>
      </c>
      <c r="I98" s="53">
        <v>0</v>
      </c>
      <c r="J98" s="53">
        <v>0</v>
      </c>
      <c r="K98" s="87">
        <v>0</v>
      </c>
      <c r="L98" s="87">
        <v>10000</v>
      </c>
      <c r="M98" s="87">
        <v>13683.72</v>
      </c>
      <c r="N98" s="87">
        <v>0</v>
      </c>
      <c r="O98" s="87">
        <v>0</v>
      </c>
      <c r="P98" s="46">
        <v>0</v>
      </c>
      <c r="Q98" s="46">
        <v>0</v>
      </c>
      <c r="R98" s="53">
        <v>0</v>
      </c>
      <c r="S98" s="53">
        <v>0</v>
      </c>
      <c r="T98" s="53">
        <v>0</v>
      </c>
      <c r="U98" s="53">
        <v>0</v>
      </c>
    </row>
    <row r="99" spans="1:66" x14ac:dyDescent="0.3">
      <c r="A99" s="67">
        <v>32372</v>
      </c>
      <c r="B99" s="27" t="s">
        <v>98</v>
      </c>
      <c r="C99" s="91">
        <v>250000</v>
      </c>
      <c r="D99" s="91">
        <v>101811.49</v>
      </c>
      <c r="E99" s="102">
        <f t="shared" si="4"/>
        <v>40.724596000000005</v>
      </c>
      <c r="F99" s="49">
        <v>20000</v>
      </c>
      <c r="G99" s="49">
        <v>11574.12</v>
      </c>
      <c r="H99" s="53">
        <v>0</v>
      </c>
      <c r="I99" s="53">
        <v>0</v>
      </c>
      <c r="J99" s="53">
        <v>0</v>
      </c>
      <c r="K99" s="87">
        <v>0</v>
      </c>
      <c r="L99" s="87">
        <v>80000</v>
      </c>
      <c r="M99" s="87">
        <v>32520.14</v>
      </c>
      <c r="N99" s="87">
        <v>0</v>
      </c>
      <c r="O99" s="87">
        <v>0</v>
      </c>
      <c r="P99" s="46">
        <v>150000</v>
      </c>
      <c r="Q99" s="46">
        <v>57717.23</v>
      </c>
      <c r="R99" s="53">
        <v>0</v>
      </c>
      <c r="S99" s="53">
        <v>0</v>
      </c>
      <c r="T99" s="53">
        <v>0</v>
      </c>
      <c r="U99" s="53">
        <v>0</v>
      </c>
    </row>
    <row r="100" spans="1:66" x14ac:dyDescent="0.3">
      <c r="A100" s="67">
        <v>32373</v>
      </c>
      <c r="B100" s="27" t="s">
        <v>99</v>
      </c>
      <c r="C100" s="91">
        <v>5000</v>
      </c>
      <c r="D100" s="91">
        <v>0</v>
      </c>
      <c r="E100" s="102">
        <f t="shared" si="4"/>
        <v>0</v>
      </c>
      <c r="F100" s="49">
        <v>0</v>
      </c>
      <c r="G100" s="49">
        <v>0</v>
      </c>
      <c r="H100" s="53">
        <v>0</v>
      </c>
      <c r="I100" s="53">
        <v>0</v>
      </c>
      <c r="J100" s="53">
        <v>0</v>
      </c>
      <c r="K100" s="87">
        <v>0</v>
      </c>
      <c r="L100" s="87">
        <v>5000</v>
      </c>
      <c r="M100" s="87">
        <v>0</v>
      </c>
      <c r="N100" s="87">
        <v>0</v>
      </c>
      <c r="O100" s="87">
        <v>0</v>
      </c>
      <c r="P100" s="46">
        <v>0</v>
      </c>
      <c r="Q100" s="46">
        <v>0</v>
      </c>
      <c r="R100" s="53">
        <v>0</v>
      </c>
      <c r="S100" s="53">
        <v>0</v>
      </c>
      <c r="T100" s="53">
        <v>0</v>
      </c>
      <c r="U100" s="53">
        <v>0</v>
      </c>
    </row>
    <row r="101" spans="1:66" x14ac:dyDescent="0.3">
      <c r="A101" s="67">
        <v>32377</v>
      </c>
      <c r="B101" s="27" t="s">
        <v>142</v>
      </c>
      <c r="C101" s="91">
        <v>5000</v>
      </c>
      <c r="D101" s="91">
        <v>0</v>
      </c>
      <c r="E101" s="102">
        <f t="shared" si="4"/>
        <v>0</v>
      </c>
      <c r="F101" s="49">
        <v>0</v>
      </c>
      <c r="G101" s="49">
        <v>0</v>
      </c>
      <c r="H101" s="53">
        <v>0</v>
      </c>
      <c r="I101" s="53">
        <v>0</v>
      </c>
      <c r="J101" s="53">
        <v>0</v>
      </c>
      <c r="K101" s="87">
        <v>0</v>
      </c>
      <c r="L101" s="87">
        <v>5000</v>
      </c>
      <c r="M101" s="87">
        <v>0</v>
      </c>
      <c r="N101" s="87">
        <v>0</v>
      </c>
      <c r="O101" s="87">
        <v>0</v>
      </c>
      <c r="P101" s="46">
        <v>0</v>
      </c>
      <c r="Q101" s="46">
        <v>0</v>
      </c>
      <c r="R101" s="53">
        <v>0</v>
      </c>
      <c r="S101" s="53">
        <v>0</v>
      </c>
      <c r="T101" s="53">
        <v>0</v>
      </c>
      <c r="U101" s="53">
        <v>0</v>
      </c>
    </row>
    <row r="102" spans="1:66" ht="19.5" customHeight="1" x14ac:dyDescent="0.3">
      <c r="A102" s="67">
        <v>32379</v>
      </c>
      <c r="B102" s="27" t="s">
        <v>100</v>
      </c>
      <c r="C102" s="91">
        <v>10000</v>
      </c>
      <c r="D102" s="91">
        <v>0</v>
      </c>
      <c r="E102" s="102">
        <f t="shared" si="4"/>
        <v>0</v>
      </c>
      <c r="F102" s="49">
        <v>0</v>
      </c>
      <c r="G102" s="49">
        <v>0</v>
      </c>
      <c r="H102" s="53">
        <v>0</v>
      </c>
      <c r="I102" s="53">
        <v>0</v>
      </c>
      <c r="J102" s="53">
        <v>0</v>
      </c>
      <c r="K102" s="87">
        <v>0</v>
      </c>
      <c r="L102" s="87">
        <v>10000</v>
      </c>
      <c r="M102" s="87">
        <v>0</v>
      </c>
      <c r="N102" s="87">
        <v>0</v>
      </c>
      <c r="O102" s="87">
        <v>0</v>
      </c>
      <c r="P102" s="46">
        <v>0</v>
      </c>
      <c r="Q102" s="46">
        <v>0</v>
      </c>
      <c r="R102" s="53">
        <v>0</v>
      </c>
      <c r="S102" s="53">
        <v>0</v>
      </c>
      <c r="T102" s="53">
        <v>0</v>
      </c>
      <c r="U102" s="53">
        <v>0</v>
      </c>
    </row>
    <row r="103" spans="1:66" s="24" customFormat="1" x14ac:dyDescent="0.3">
      <c r="A103" s="66">
        <v>3238</v>
      </c>
      <c r="B103" s="25" t="s">
        <v>33</v>
      </c>
      <c r="C103" s="103">
        <v>32000</v>
      </c>
      <c r="D103" s="103">
        <v>10350</v>
      </c>
      <c r="E103" s="137">
        <f t="shared" si="4"/>
        <v>32.34375</v>
      </c>
      <c r="F103" s="79">
        <f>F106</f>
        <v>15000</v>
      </c>
      <c r="G103" s="79">
        <f>G106</f>
        <v>8675</v>
      </c>
      <c r="H103" s="82">
        <v>0</v>
      </c>
      <c r="I103" s="82">
        <v>0</v>
      </c>
      <c r="J103" s="50">
        <v>0</v>
      </c>
      <c r="K103" s="86">
        <v>0</v>
      </c>
      <c r="L103" s="86">
        <f>L104+L105+L106</f>
        <v>17000</v>
      </c>
      <c r="M103" s="86">
        <f>M106</f>
        <v>1675</v>
      </c>
      <c r="N103" s="86">
        <v>0</v>
      </c>
      <c r="O103" s="86">
        <v>0</v>
      </c>
      <c r="P103" s="84">
        <v>0</v>
      </c>
      <c r="Q103" s="84">
        <v>0</v>
      </c>
      <c r="R103" s="50">
        <v>0</v>
      </c>
      <c r="S103" s="50">
        <v>0</v>
      </c>
      <c r="T103" s="50">
        <v>0</v>
      </c>
      <c r="U103" s="50">
        <v>0</v>
      </c>
      <c r="V103" s="207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</row>
    <row r="104" spans="1:66" s="19" customFormat="1" x14ac:dyDescent="0.3">
      <c r="A104" s="68">
        <v>32381</v>
      </c>
      <c r="B104" s="29" t="s">
        <v>122</v>
      </c>
      <c r="C104" s="91">
        <v>5000</v>
      </c>
      <c r="D104" s="91">
        <v>0</v>
      </c>
      <c r="E104" s="102">
        <f t="shared" si="4"/>
        <v>0</v>
      </c>
      <c r="F104" s="80">
        <v>0</v>
      </c>
      <c r="G104" s="80">
        <v>0</v>
      </c>
      <c r="H104" s="83">
        <v>0</v>
      </c>
      <c r="I104" s="83">
        <v>0</v>
      </c>
      <c r="J104" s="52">
        <v>0</v>
      </c>
      <c r="K104" s="87">
        <v>0</v>
      </c>
      <c r="L104" s="87">
        <v>5000</v>
      </c>
      <c r="M104" s="87">
        <v>0</v>
      </c>
      <c r="N104" s="87">
        <v>0</v>
      </c>
      <c r="O104" s="87">
        <v>0</v>
      </c>
      <c r="P104" s="92">
        <v>0</v>
      </c>
      <c r="Q104" s="92">
        <v>0</v>
      </c>
      <c r="R104" s="52">
        <v>0</v>
      </c>
      <c r="S104" s="52">
        <v>0</v>
      </c>
      <c r="T104" s="52">
        <v>0</v>
      </c>
      <c r="U104" s="52">
        <v>0</v>
      </c>
      <c r="V104" s="207"/>
    </row>
    <row r="105" spans="1:66" x14ac:dyDescent="0.3">
      <c r="A105" s="67">
        <v>32382</v>
      </c>
      <c r="B105" s="27" t="s">
        <v>101</v>
      </c>
      <c r="C105" s="91">
        <v>5000</v>
      </c>
      <c r="D105" s="91">
        <v>0</v>
      </c>
      <c r="E105" s="102">
        <f t="shared" si="4"/>
        <v>0</v>
      </c>
      <c r="F105" s="49">
        <v>0</v>
      </c>
      <c r="G105" s="49">
        <v>0</v>
      </c>
      <c r="H105" s="53">
        <v>0</v>
      </c>
      <c r="I105" s="53">
        <v>0</v>
      </c>
      <c r="J105" s="53">
        <v>0</v>
      </c>
      <c r="K105" s="87">
        <v>0</v>
      </c>
      <c r="L105" s="87">
        <v>5000</v>
      </c>
      <c r="M105" s="87">
        <v>0</v>
      </c>
      <c r="N105" s="87">
        <v>0</v>
      </c>
      <c r="O105" s="87">
        <v>0</v>
      </c>
      <c r="P105" s="46">
        <v>0</v>
      </c>
      <c r="Q105" s="46">
        <v>0</v>
      </c>
      <c r="R105" s="53">
        <v>0</v>
      </c>
      <c r="S105" s="53">
        <v>0</v>
      </c>
      <c r="T105" s="53">
        <v>0</v>
      </c>
      <c r="U105" s="53">
        <v>0</v>
      </c>
    </row>
    <row r="106" spans="1:66" x14ac:dyDescent="0.3">
      <c r="A106" s="67">
        <v>32389</v>
      </c>
      <c r="B106" s="27" t="s">
        <v>102</v>
      </c>
      <c r="C106" s="91">
        <v>22000</v>
      </c>
      <c r="D106" s="91">
        <v>10350</v>
      </c>
      <c r="E106" s="102">
        <f t="shared" si="4"/>
        <v>47.045454545454547</v>
      </c>
      <c r="F106" s="49">
        <v>15000</v>
      </c>
      <c r="G106" s="49">
        <v>8675</v>
      </c>
      <c r="H106" s="53">
        <v>0</v>
      </c>
      <c r="I106" s="53">
        <v>0</v>
      </c>
      <c r="J106" s="53">
        <v>0</v>
      </c>
      <c r="K106" s="87">
        <v>0</v>
      </c>
      <c r="L106" s="87">
        <v>7000</v>
      </c>
      <c r="M106" s="87">
        <v>1675</v>
      </c>
      <c r="N106" s="87">
        <v>0</v>
      </c>
      <c r="O106" s="87">
        <v>0</v>
      </c>
      <c r="P106" s="46">
        <v>0</v>
      </c>
      <c r="Q106" s="46">
        <v>0</v>
      </c>
      <c r="R106" s="53">
        <v>0</v>
      </c>
      <c r="S106" s="53">
        <v>0</v>
      </c>
      <c r="T106" s="53">
        <v>0</v>
      </c>
      <c r="U106" s="53">
        <v>0</v>
      </c>
    </row>
    <row r="107" spans="1:66" s="24" customFormat="1" x14ac:dyDescent="0.3">
      <c r="A107" s="66">
        <v>3239</v>
      </c>
      <c r="B107" s="25" t="s">
        <v>34</v>
      </c>
      <c r="C107" s="103">
        <v>39000</v>
      </c>
      <c r="D107" s="103">
        <v>17369.400000000001</v>
      </c>
      <c r="E107" s="137">
        <f t="shared" si="4"/>
        <v>44.536923076923081</v>
      </c>
      <c r="F107" s="79">
        <f>F108</f>
        <v>10000</v>
      </c>
      <c r="G107" s="79">
        <f>G108</f>
        <v>7500</v>
      </c>
      <c r="H107" s="82">
        <v>0</v>
      </c>
      <c r="I107" s="82">
        <v>0</v>
      </c>
      <c r="J107" s="50">
        <v>0</v>
      </c>
      <c r="K107" s="86">
        <v>0</v>
      </c>
      <c r="L107" s="86">
        <f>L108+L109+L110+L111+L112+L113</f>
        <v>29000</v>
      </c>
      <c r="M107" s="86">
        <f>M108+M109+M110+M111+M113</f>
        <v>7369.4</v>
      </c>
      <c r="N107" s="86">
        <v>0</v>
      </c>
      <c r="O107" s="86">
        <f>O109</f>
        <v>2500</v>
      </c>
      <c r="P107" s="82">
        <v>0</v>
      </c>
      <c r="Q107" s="82">
        <v>0</v>
      </c>
      <c r="R107" s="50">
        <v>0</v>
      </c>
      <c r="S107" s="50">
        <v>0</v>
      </c>
      <c r="T107" s="50">
        <v>0</v>
      </c>
      <c r="U107" s="50">
        <v>0</v>
      </c>
      <c r="V107" s="207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</row>
    <row r="108" spans="1:66" ht="36.75" x14ac:dyDescent="0.3">
      <c r="A108" s="67">
        <v>32391</v>
      </c>
      <c r="B108" s="28" t="s">
        <v>110</v>
      </c>
      <c r="C108" s="91">
        <v>19000</v>
      </c>
      <c r="D108" s="91">
        <v>7824.15</v>
      </c>
      <c r="E108" s="102">
        <f t="shared" si="4"/>
        <v>41.179736842105264</v>
      </c>
      <c r="F108" s="49">
        <v>10000</v>
      </c>
      <c r="G108" s="49">
        <v>7500</v>
      </c>
      <c r="H108" s="53">
        <v>0</v>
      </c>
      <c r="I108" s="53">
        <v>0</v>
      </c>
      <c r="J108" s="53">
        <v>0</v>
      </c>
      <c r="K108" s="87">
        <v>0</v>
      </c>
      <c r="L108" s="87">
        <v>9000</v>
      </c>
      <c r="M108" s="87">
        <v>324.14999999999998</v>
      </c>
      <c r="N108" s="87">
        <v>0</v>
      </c>
      <c r="O108" s="87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</row>
    <row r="109" spans="1:66" x14ac:dyDescent="0.3">
      <c r="A109" s="67">
        <v>32392</v>
      </c>
      <c r="B109" s="27" t="s">
        <v>103</v>
      </c>
      <c r="C109" s="91">
        <v>5000</v>
      </c>
      <c r="D109" s="91">
        <v>3500</v>
      </c>
      <c r="E109" s="102">
        <f t="shared" si="4"/>
        <v>70</v>
      </c>
      <c r="F109" s="49">
        <v>0</v>
      </c>
      <c r="G109" s="49">
        <v>0</v>
      </c>
      <c r="H109" s="53">
        <v>0</v>
      </c>
      <c r="I109" s="53">
        <v>0</v>
      </c>
      <c r="J109" s="53">
        <v>0</v>
      </c>
      <c r="K109" s="87">
        <v>0</v>
      </c>
      <c r="L109" s="87">
        <v>5000</v>
      </c>
      <c r="M109" s="87">
        <v>1000</v>
      </c>
      <c r="N109" s="87">
        <v>0</v>
      </c>
      <c r="O109" s="87">
        <v>2500</v>
      </c>
      <c r="P109" s="53">
        <v>0</v>
      </c>
      <c r="Q109" s="53">
        <v>0</v>
      </c>
      <c r="R109" s="53">
        <v>0</v>
      </c>
      <c r="S109" s="53">
        <v>0</v>
      </c>
      <c r="T109" s="53">
        <v>0</v>
      </c>
      <c r="U109" s="53">
        <v>0</v>
      </c>
    </row>
    <row r="110" spans="1:66" x14ac:dyDescent="0.3">
      <c r="A110" s="67">
        <v>32394</v>
      </c>
      <c r="B110" s="27" t="s">
        <v>121</v>
      </c>
      <c r="C110" s="91">
        <v>3000</v>
      </c>
      <c r="D110" s="91">
        <v>1884.25</v>
      </c>
      <c r="E110" s="102">
        <f t="shared" si="4"/>
        <v>62.80833333333333</v>
      </c>
      <c r="F110" s="49">
        <v>0</v>
      </c>
      <c r="G110" s="49">
        <v>0</v>
      </c>
      <c r="H110" s="53">
        <v>0</v>
      </c>
      <c r="I110" s="53">
        <v>0</v>
      </c>
      <c r="J110" s="53">
        <v>0</v>
      </c>
      <c r="K110" s="87">
        <v>0</v>
      </c>
      <c r="L110" s="87">
        <v>3000</v>
      </c>
      <c r="M110" s="87">
        <v>1884.25</v>
      </c>
      <c r="N110" s="87">
        <v>0</v>
      </c>
      <c r="O110" s="87">
        <v>0</v>
      </c>
      <c r="P110" s="53">
        <v>0</v>
      </c>
      <c r="Q110" s="53">
        <v>0</v>
      </c>
      <c r="R110" s="53">
        <v>0</v>
      </c>
      <c r="S110" s="53">
        <v>0</v>
      </c>
      <c r="T110" s="53">
        <v>0</v>
      </c>
      <c r="U110" s="53">
        <v>0</v>
      </c>
    </row>
    <row r="111" spans="1:66" x14ac:dyDescent="0.3">
      <c r="A111" s="67">
        <v>32395</v>
      </c>
      <c r="B111" s="27" t="s">
        <v>128</v>
      </c>
      <c r="C111" s="91">
        <v>1000</v>
      </c>
      <c r="D111" s="91">
        <v>270</v>
      </c>
      <c r="E111" s="102">
        <f t="shared" si="4"/>
        <v>27</v>
      </c>
      <c r="F111" s="49">
        <v>0</v>
      </c>
      <c r="G111" s="49">
        <v>0</v>
      </c>
      <c r="H111" s="53">
        <v>0</v>
      </c>
      <c r="I111" s="53">
        <v>0</v>
      </c>
      <c r="J111" s="53">
        <v>0</v>
      </c>
      <c r="K111" s="87">
        <v>0</v>
      </c>
      <c r="L111" s="87">
        <v>1000</v>
      </c>
      <c r="M111" s="87">
        <v>270</v>
      </c>
      <c r="N111" s="87">
        <v>0</v>
      </c>
      <c r="O111" s="87">
        <v>0</v>
      </c>
      <c r="P111" s="53">
        <v>0</v>
      </c>
      <c r="Q111" s="53">
        <v>0</v>
      </c>
      <c r="R111" s="53">
        <v>0</v>
      </c>
      <c r="S111" s="53">
        <v>0</v>
      </c>
      <c r="T111" s="53">
        <v>0</v>
      </c>
      <c r="U111" s="53">
        <v>0</v>
      </c>
    </row>
    <row r="112" spans="1:66" x14ac:dyDescent="0.3">
      <c r="A112" s="67">
        <v>32396</v>
      </c>
      <c r="B112" s="27" t="s">
        <v>104</v>
      </c>
      <c r="C112" s="91">
        <v>1000</v>
      </c>
      <c r="D112" s="91">
        <v>0</v>
      </c>
      <c r="E112" s="102">
        <f t="shared" si="4"/>
        <v>0</v>
      </c>
      <c r="F112" s="49">
        <v>0</v>
      </c>
      <c r="G112" s="49">
        <v>0</v>
      </c>
      <c r="H112" s="53">
        <v>0</v>
      </c>
      <c r="I112" s="53">
        <v>0</v>
      </c>
      <c r="J112" s="53">
        <v>0</v>
      </c>
      <c r="K112" s="87">
        <v>0</v>
      </c>
      <c r="L112" s="87">
        <v>1000</v>
      </c>
      <c r="M112" s="87">
        <v>0</v>
      </c>
      <c r="N112" s="87">
        <v>0</v>
      </c>
      <c r="O112" s="87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</row>
    <row r="113" spans="1:66" ht="19.5" thickBot="1" x14ac:dyDescent="0.35">
      <c r="A113" s="65">
        <v>32399</v>
      </c>
      <c r="B113" s="23" t="s">
        <v>105</v>
      </c>
      <c r="C113" s="118">
        <v>10000</v>
      </c>
      <c r="D113" s="118">
        <v>3891</v>
      </c>
      <c r="E113" s="119">
        <f t="shared" si="4"/>
        <v>38.909999999999997</v>
      </c>
      <c r="F113" s="139">
        <v>0</v>
      </c>
      <c r="G113" s="139">
        <v>0</v>
      </c>
      <c r="H113" s="54">
        <v>0</v>
      </c>
      <c r="I113" s="54">
        <v>0</v>
      </c>
      <c r="J113" s="54">
        <v>0</v>
      </c>
      <c r="K113" s="89">
        <v>0</v>
      </c>
      <c r="L113" s="89">
        <v>10000</v>
      </c>
      <c r="M113" s="89">
        <v>3891</v>
      </c>
      <c r="N113" s="89">
        <v>0</v>
      </c>
      <c r="O113" s="89">
        <v>0</v>
      </c>
      <c r="P113" s="54">
        <v>0</v>
      </c>
      <c r="Q113" s="54">
        <v>0</v>
      </c>
      <c r="R113" s="54">
        <v>0</v>
      </c>
      <c r="S113" s="54">
        <v>0</v>
      </c>
      <c r="T113" s="54">
        <v>0</v>
      </c>
      <c r="U113" s="54">
        <v>0</v>
      </c>
    </row>
    <row r="114" spans="1:66" s="20" customFormat="1" ht="19.5" thickBot="1" x14ac:dyDescent="0.35">
      <c r="A114" s="55">
        <v>324</v>
      </c>
      <c r="B114" s="56" t="s">
        <v>17</v>
      </c>
      <c r="C114" s="117">
        <v>47000</v>
      </c>
      <c r="D114" s="117">
        <v>49237.25</v>
      </c>
      <c r="E114" s="135">
        <f t="shared" si="4"/>
        <v>104.76010638297872</v>
      </c>
      <c r="F114" s="122">
        <v>0</v>
      </c>
      <c r="G114" s="122">
        <v>0</v>
      </c>
      <c r="H114" s="85">
        <f>H115</f>
        <v>11000</v>
      </c>
      <c r="I114" s="85">
        <f>I115</f>
        <v>11000</v>
      </c>
      <c r="J114" s="57">
        <v>0</v>
      </c>
      <c r="K114" s="142">
        <v>0</v>
      </c>
      <c r="L114" s="142">
        <f>L115</f>
        <v>36000</v>
      </c>
      <c r="M114" s="142">
        <f>M115</f>
        <v>38237.25</v>
      </c>
      <c r="N114" s="142">
        <v>0</v>
      </c>
      <c r="O114" s="142">
        <v>0</v>
      </c>
      <c r="P114" s="85">
        <v>0</v>
      </c>
      <c r="Q114" s="85">
        <v>0</v>
      </c>
      <c r="R114" s="57">
        <v>0</v>
      </c>
      <c r="S114" s="57">
        <v>0</v>
      </c>
      <c r="T114" s="57">
        <v>0</v>
      </c>
      <c r="U114" s="57">
        <v>0</v>
      </c>
      <c r="V114" s="209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  <c r="BI114" s="21"/>
      <c r="BJ114" s="21"/>
      <c r="BK114" s="21"/>
      <c r="BL114" s="21"/>
      <c r="BM114" s="21"/>
      <c r="BN114" s="21"/>
    </row>
    <row r="115" spans="1:66" s="24" customFormat="1" x14ac:dyDescent="0.3">
      <c r="A115" s="125">
        <v>3241</v>
      </c>
      <c r="B115" s="146" t="s">
        <v>17</v>
      </c>
      <c r="C115" s="127">
        <v>47000</v>
      </c>
      <c r="D115" s="127">
        <v>49237.25</v>
      </c>
      <c r="E115" s="136">
        <f t="shared" si="4"/>
        <v>104.76010638297872</v>
      </c>
      <c r="F115" s="128">
        <v>0</v>
      </c>
      <c r="G115" s="128">
        <v>0</v>
      </c>
      <c r="H115" s="140">
        <f>H117</f>
        <v>11000</v>
      </c>
      <c r="I115" s="140">
        <f>I117</f>
        <v>11000</v>
      </c>
      <c r="J115" s="141">
        <v>0</v>
      </c>
      <c r="K115" s="131">
        <v>0</v>
      </c>
      <c r="L115" s="131">
        <f>L116+L117</f>
        <v>36000</v>
      </c>
      <c r="M115" s="131">
        <f>M116+M117</f>
        <v>38237.25</v>
      </c>
      <c r="N115" s="131">
        <v>0</v>
      </c>
      <c r="O115" s="131">
        <v>0</v>
      </c>
      <c r="P115" s="140">
        <v>0</v>
      </c>
      <c r="Q115" s="140">
        <v>0</v>
      </c>
      <c r="R115" s="141">
        <v>0</v>
      </c>
      <c r="S115" s="141">
        <v>0</v>
      </c>
      <c r="T115" s="141">
        <v>0</v>
      </c>
      <c r="U115" s="141">
        <v>0</v>
      </c>
      <c r="V115" s="207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</row>
    <row r="116" spans="1:66" x14ac:dyDescent="0.3">
      <c r="A116" s="67">
        <v>32411</v>
      </c>
      <c r="B116" s="27" t="s">
        <v>111</v>
      </c>
      <c r="C116" s="91">
        <v>18000</v>
      </c>
      <c r="D116" s="91">
        <v>2053.04</v>
      </c>
      <c r="E116" s="102">
        <f t="shared" si="4"/>
        <v>11.405777777777777</v>
      </c>
      <c r="F116" s="49">
        <v>0</v>
      </c>
      <c r="G116" s="49">
        <v>0</v>
      </c>
      <c r="H116" s="53">
        <v>0</v>
      </c>
      <c r="I116" s="53">
        <v>0</v>
      </c>
      <c r="J116" s="53">
        <v>0</v>
      </c>
      <c r="K116" s="87">
        <v>0</v>
      </c>
      <c r="L116" s="87">
        <v>18000</v>
      </c>
      <c r="M116" s="87">
        <v>2053.04</v>
      </c>
      <c r="N116" s="87">
        <v>0</v>
      </c>
      <c r="O116" s="87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</row>
    <row r="117" spans="1:66" ht="19.5" thickBot="1" x14ac:dyDescent="0.35">
      <c r="A117" s="65">
        <v>32412</v>
      </c>
      <c r="B117" s="23" t="s">
        <v>120</v>
      </c>
      <c r="C117" s="118">
        <v>29000</v>
      </c>
      <c r="D117" s="118">
        <v>47184.21</v>
      </c>
      <c r="E117" s="119">
        <f t="shared" si="4"/>
        <v>162.70417241379309</v>
      </c>
      <c r="F117" s="139">
        <v>0</v>
      </c>
      <c r="G117" s="139">
        <v>0</v>
      </c>
      <c r="H117" s="54">
        <v>11000</v>
      </c>
      <c r="I117" s="54">
        <v>11000</v>
      </c>
      <c r="J117" s="54">
        <v>0</v>
      </c>
      <c r="K117" s="89">
        <v>0</v>
      </c>
      <c r="L117" s="89">
        <v>18000</v>
      </c>
      <c r="M117" s="89">
        <v>36184.21</v>
      </c>
      <c r="N117" s="89">
        <v>0</v>
      </c>
      <c r="O117" s="89">
        <v>0</v>
      </c>
      <c r="P117" s="54">
        <v>0</v>
      </c>
      <c r="Q117" s="54">
        <v>0</v>
      </c>
      <c r="R117" s="54">
        <v>0</v>
      </c>
      <c r="S117" s="54">
        <v>0</v>
      </c>
      <c r="T117" s="54">
        <v>0</v>
      </c>
      <c r="U117" s="54">
        <v>0</v>
      </c>
    </row>
    <row r="118" spans="1:66" s="20" customFormat="1" ht="37.5" thickBot="1" x14ac:dyDescent="0.35">
      <c r="A118" s="55">
        <v>329</v>
      </c>
      <c r="B118" s="133" t="s">
        <v>1</v>
      </c>
      <c r="C118" s="117">
        <v>112000</v>
      </c>
      <c r="D118" s="117">
        <v>55666.1</v>
      </c>
      <c r="E118" s="135">
        <f t="shared" si="4"/>
        <v>49.701875000000001</v>
      </c>
      <c r="F118" s="122">
        <f>F123+F125</f>
        <v>14000</v>
      </c>
      <c r="G118" s="122">
        <f>G123+G125</f>
        <v>14000</v>
      </c>
      <c r="H118" s="85">
        <v>0</v>
      </c>
      <c r="I118" s="85">
        <v>0</v>
      </c>
      <c r="J118" s="57">
        <v>0</v>
      </c>
      <c r="K118" s="142">
        <v>0</v>
      </c>
      <c r="L118" s="142">
        <f>L119+L123+L125+L127+L132+L134</f>
        <v>48000</v>
      </c>
      <c r="M118" s="142">
        <f>M119+M123+M125+M127+M132+M134</f>
        <v>15791.099999999999</v>
      </c>
      <c r="N118" s="142">
        <v>0</v>
      </c>
      <c r="O118" s="142">
        <v>0</v>
      </c>
      <c r="P118" s="85">
        <f>P127+P132</f>
        <v>50000</v>
      </c>
      <c r="Q118" s="85">
        <f>Q127+Q132</f>
        <v>25875</v>
      </c>
      <c r="R118" s="57">
        <v>0</v>
      </c>
      <c r="S118" s="57">
        <v>0</v>
      </c>
      <c r="T118" s="57">
        <v>0</v>
      </c>
      <c r="U118" s="57">
        <v>0</v>
      </c>
      <c r="V118" s="209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  <c r="BI118" s="21"/>
      <c r="BJ118" s="21"/>
      <c r="BK118" s="21"/>
      <c r="BL118" s="21"/>
      <c r="BM118" s="21"/>
      <c r="BN118" s="21"/>
    </row>
    <row r="119" spans="1:66" s="32" customFormat="1" x14ac:dyDescent="0.3">
      <c r="A119" s="125">
        <v>3292</v>
      </c>
      <c r="B119" s="126" t="s">
        <v>44</v>
      </c>
      <c r="C119" s="127">
        <v>16000</v>
      </c>
      <c r="D119" s="127">
        <v>8904.1</v>
      </c>
      <c r="E119" s="136">
        <f t="shared" si="4"/>
        <v>55.650624999999998</v>
      </c>
      <c r="F119" s="128">
        <v>0</v>
      </c>
      <c r="G119" s="128">
        <v>0</v>
      </c>
      <c r="H119" s="140">
        <v>0</v>
      </c>
      <c r="I119" s="140">
        <v>0</v>
      </c>
      <c r="J119" s="141">
        <v>0</v>
      </c>
      <c r="K119" s="131">
        <v>0</v>
      </c>
      <c r="L119" s="131">
        <f>L120+L121</f>
        <v>16000</v>
      </c>
      <c r="M119" s="131">
        <f>M120+M121</f>
        <v>8904.1</v>
      </c>
      <c r="N119" s="131">
        <v>0</v>
      </c>
      <c r="O119" s="131">
        <v>0</v>
      </c>
      <c r="P119" s="140">
        <v>0</v>
      </c>
      <c r="Q119" s="140">
        <v>0</v>
      </c>
      <c r="R119" s="141">
        <v>0</v>
      </c>
      <c r="S119" s="141">
        <v>0</v>
      </c>
      <c r="T119" s="141">
        <v>0</v>
      </c>
      <c r="U119" s="141">
        <v>0</v>
      </c>
      <c r="V119" s="209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  <c r="BI119" s="21"/>
      <c r="BJ119" s="21"/>
      <c r="BK119" s="21"/>
      <c r="BL119" s="21"/>
      <c r="BM119" s="21"/>
      <c r="BN119" s="21"/>
    </row>
    <row r="120" spans="1:66" s="21" customFormat="1" ht="36.75" x14ac:dyDescent="0.3">
      <c r="A120" s="68">
        <v>32921</v>
      </c>
      <c r="B120" s="30" t="s">
        <v>118</v>
      </c>
      <c r="C120" s="91">
        <v>8000</v>
      </c>
      <c r="D120" s="91">
        <v>2694.36</v>
      </c>
      <c r="E120" s="102">
        <f t="shared" si="4"/>
        <v>33.679500000000004</v>
      </c>
      <c r="F120" s="80">
        <v>0</v>
      </c>
      <c r="G120" s="80">
        <v>0</v>
      </c>
      <c r="H120" s="83">
        <v>0</v>
      </c>
      <c r="I120" s="83">
        <v>0</v>
      </c>
      <c r="J120" s="52">
        <v>0</v>
      </c>
      <c r="K120" s="87">
        <v>0</v>
      </c>
      <c r="L120" s="87">
        <v>8000</v>
      </c>
      <c r="M120" s="87">
        <v>2694.36</v>
      </c>
      <c r="N120" s="87">
        <v>0</v>
      </c>
      <c r="O120" s="87">
        <v>0</v>
      </c>
      <c r="P120" s="83">
        <v>0</v>
      </c>
      <c r="Q120" s="83">
        <v>0</v>
      </c>
      <c r="R120" s="52">
        <v>0</v>
      </c>
      <c r="S120" s="52">
        <v>0</v>
      </c>
      <c r="T120" s="52">
        <v>0</v>
      </c>
      <c r="U120" s="52">
        <v>0</v>
      </c>
      <c r="V120" s="209"/>
    </row>
    <row r="121" spans="1:66" s="21" customFormat="1" ht="36.75" x14ac:dyDescent="0.3">
      <c r="A121" s="68">
        <v>32922</v>
      </c>
      <c r="B121" s="30" t="s">
        <v>119</v>
      </c>
      <c r="C121" s="91">
        <v>8000</v>
      </c>
      <c r="D121" s="91">
        <v>6209.74</v>
      </c>
      <c r="E121" s="102">
        <f t="shared" si="4"/>
        <v>77.621750000000006</v>
      </c>
      <c r="F121" s="80">
        <v>0</v>
      </c>
      <c r="G121" s="80">
        <v>0</v>
      </c>
      <c r="H121" s="83">
        <v>0</v>
      </c>
      <c r="I121" s="83">
        <v>0</v>
      </c>
      <c r="J121" s="52">
        <v>0</v>
      </c>
      <c r="K121" s="87">
        <v>0</v>
      </c>
      <c r="L121" s="87">
        <v>8000</v>
      </c>
      <c r="M121" s="87">
        <v>6209.74</v>
      </c>
      <c r="N121" s="87">
        <v>0</v>
      </c>
      <c r="O121" s="87">
        <v>0</v>
      </c>
      <c r="P121" s="83">
        <v>0</v>
      </c>
      <c r="Q121" s="83">
        <v>0</v>
      </c>
      <c r="R121" s="52">
        <v>0</v>
      </c>
      <c r="S121" s="52">
        <v>0</v>
      </c>
      <c r="T121" s="52">
        <v>0</v>
      </c>
      <c r="U121" s="52">
        <v>0</v>
      </c>
      <c r="V121" s="209"/>
    </row>
    <row r="122" spans="1:66" s="20" customFormat="1" x14ac:dyDescent="0.3">
      <c r="A122" s="74">
        <v>32923</v>
      </c>
      <c r="B122" s="70" t="s">
        <v>106</v>
      </c>
      <c r="C122" s="91">
        <v>0</v>
      </c>
      <c r="D122" s="91">
        <v>0</v>
      </c>
      <c r="E122" s="102">
        <v>0</v>
      </c>
      <c r="F122" s="72">
        <v>0</v>
      </c>
      <c r="G122" s="72">
        <v>0</v>
      </c>
      <c r="H122" s="71">
        <v>0</v>
      </c>
      <c r="I122" s="71">
        <v>0</v>
      </c>
      <c r="J122" s="71">
        <v>0</v>
      </c>
      <c r="K122" s="102">
        <v>0</v>
      </c>
      <c r="L122" s="87">
        <v>0</v>
      </c>
      <c r="M122" s="87">
        <v>0</v>
      </c>
      <c r="N122" s="102">
        <v>0</v>
      </c>
      <c r="O122" s="87">
        <v>0</v>
      </c>
      <c r="P122" s="71">
        <v>0</v>
      </c>
      <c r="Q122" s="71">
        <v>0</v>
      </c>
      <c r="R122" s="71">
        <v>0</v>
      </c>
      <c r="S122" s="71">
        <v>0</v>
      </c>
      <c r="T122" s="71">
        <v>0</v>
      </c>
      <c r="U122" s="71">
        <v>0</v>
      </c>
      <c r="V122" s="209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  <c r="BI122" s="21"/>
      <c r="BJ122" s="21"/>
      <c r="BK122" s="21"/>
      <c r="BL122" s="21"/>
      <c r="BM122" s="21"/>
      <c r="BN122" s="21"/>
    </row>
    <row r="123" spans="1:66" s="32" customFormat="1" x14ac:dyDescent="0.3">
      <c r="A123" s="66">
        <v>3293</v>
      </c>
      <c r="B123" s="26" t="s">
        <v>35</v>
      </c>
      <c r="C123" s="103">
        <v>18000</v>
      </c>
      <c r="D123" s="103">
        <v>12200.07</v>
      </c>
      <c r="E123" s="137">
        <f t="shared" ref="E123:E154" si="5">D123/C123*100</f>
        <v>67.778166666666664</v>
      </c>
      <c r="F123" s="79">
        <f>F124</f>
        <v>10000</v>
      </c>
      <c r="G123" s="79">
        <f>G124</f>
        <v>10000</v>
      </c>
      <c r="H123" s="82">
        <v>0</v>
      </c>
      <c r="I123" s="82">
        <v>0</v>
      </c>
      <c r="J123" s="50">
        <v>0</v>
      </c>
      <c r="K123" s="137">
        <v>0</v>
      </c>
      <c r="L123" s="86">
        <f>L124</f>
        <v>8000</v>
      </c>
      <c r="M123" s="86">
        <f>M124</f>
        <v>2200.0700000000002</v>
      </c>
      <c r="N123" s="137">
        <v>0</v>
      </c>
      <c r="O123" s="86">
        <v>0</v>
      </c>
      <c r="P123" s="82">
        <v>0</v>
      </c>
      <c r="Q123" s="82">
        <v>0</v>
      </c>
      <c r="R123" s="50">
        <v>0</v>
      </c>
      <c r="S123" s="50">
        <v>0</v>
      </c>
      <c r="T123" s="50">
        <v>0</v>
      </c>
      <c r="U123" s="50">
        <v>0</v>
      </c>
      <c r="V123" s="209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  <c r="BI123" s="21"/>
      <c r="BJ123" s="21"/>
      <c r="BK123" s="21"/>
      <c r="BL123" s="21"/>
      <c r="BM123" s="21"/>
      <c r="BN123" s="21"/>
    </row>
    <row r="124" spans="1:66" s="20" customFormat="1" x14ac:dyDescent="0.3">
      <c r="A124" s="67">
        <v>32931</v>
      </c>
      <c r="B124" s="28" t="s">
        <v>35</v>
      </c>
      <c r="C124" s="91">
        <v>18000</v>
      </c>
      <c r="D124" s="91">
        <v>12200.07</v>
      </c>
      <c r="E124" s="102">
        <f t="shared" si="5"/>
        <v>67.778166666666664</v>
      </c>
      <c r="F124" s="49">
        <v>10000</v>
      </c>
      <c r="G124" s="49">
        <v>10000</v>
      </c>
      <c r="H124" s="53">
        <v>0</v>
      </c>
      <c r="I124" s="53">
        <v>0</v>
      </c>
      <c r="J124" s="53">
        <v>0</v>
      </c>
      <c r="K124" s="102">
        <v>0</v>
      </c>
      <c r="L124" s="87">
        <v>8000</v>
      </c>
      <c r="M124" s="87">
        <v>2200.0700000000002</v>
      </c>
      <c r="N124" s="102">
        <v>0</v>
      </c>
      <c r="O124" s="87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209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  <c r="BI124" s="21"/>
      <c r="BJ124" s="21"/>
      <c r="BK124" s="21"/>
      <c r="BL124" s="21"/>
      <c r="BM124" s="21"/>
      <c r="BN124" s="21"/>
    </row>
    <row r="125" spans="1:66" s="24" customFormat="1" x14ac:dyDescent="0.3">
      <c r="A125" s="66">
        <v>3294</v>
      </c>
      <c r="B125" s="26" t="s">
        <v>36</v>
      </c>
      <c r="C125" s="103">
        <v>9000</v>
      </c>
      <c r="D125" s="103">
        <v>5900</v>
      </c>
      <c r="E125" s="137">
        <f t="shared" si="5"/>
        <v>65.555555555555557</v>
      </c>
      <c r="F125" s="79">
        <f>F126</f>
        <v>4000</v>
      </c>
      <c r="G125" s="79">
        <f>G126</f>
        <v>4000</v>
      </c>
      <c r="H125" s="82">
        <v>0</v>
      </c>
      <c r="I125" s="82">
        <v>0</v>
      </c>
      <c r="J125" s="50">
        <v>0</v>
      </c>
      <c r="K125" s="137">
        <v>0</v>
      </c>
      <c r="L125" s="86">
        <f>L126</f>
        <v>5000</v>
      </c>
      <c r="M125" s="86">
        <f>M126</f>
        <v>1900</v>
      </c>
      <c r="N125" s="137">
        <v>0</v>
      </c>
      <c r="O125" s="86">
        <v>0</v>
      </c>
      <c r="P125" s="82">
        <v>0</v>
      </c>
      <c r="Q125" s="82">
        <v>0</v>
      </c>
      <c r="R125" s="50">
        <v>0</v>
      </c>
      <c r="S125" s="50">
        <v>0</v>
      </c>
      <c r="T125" s="50">
        <v>0</v>
      </c>
      <c r="U125" s="50">
        <v>0</v>
      </c>
      <c r="V125" s="207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</row>
    <row r="126" spans="1:66" x14ac:dyDescent="0.3">
      <c r="A126" s="67">
        <v>32941</v>
      </c>
      <c r="B126" s="28" t="s">
        <v>107</v>
      </c>
      <c r="C126" s="91">
        <v>9000</v>
      </c>
      <c r="D126" s="91">
        <v>5900</v>
      </c>
      <c r="E126" s="102">
        <f t="shared" si="5"/>
        <v>65.555555555555557</v>
      </c>
      <c r="F126" s="49">
        <v>4000</v>
      </c>
      <c r="G126" s="49">
        <v>4000</v>
      </c>
      <c r="H126" s="53">
        <v>0</v>
      </c>
      <c r="I126" s="53">
        <v>0</v>
      </c>
      <c r="J126" s="53">
        <v>0</v>
      </c>
      <c r="K126" s="102">
        <v>0</v>
      </c>
      <c r="L126" s="87">
        <v>5000</v>
      </c>
      <c r="M126" s="87">
        <v>1900</v>
      </c>
      <c r="N126" s="102">
        <v>0</v>
      </c>
      <c r="O126" s="87">
        <v>0</v>
      </c>
      <c r="P126" s="53">
        <v>0</v>
      </c>
      <c r="Q126" s="53">
        <v>0</v>
      </c>
      <c r="R126" s="53">
        <v>0</v>
      </c>
      <c r="S126" s="53">
        <v>0</v>
      </c>
      <c r="T126" s="53">
        <v>0</v>
      </c>
      <c r="U126" s="53">
        <v>0</v>
      </c>
    </row>
    <row r="127" spans="1:66" s="24" customFormat="1" x14ac:dyDescent="0.3">
      <c r="A127" s="66">
        <v>3295</v>
      </c>
      <c r="B127" s="33" t="s">
        <v>45</v>
      </c>
      <c r="C127" s="103">
        <v>39000</v>
      </c>
      <c r="D127" s="103">
        <v>14183.8</v>
      </c>
      <c r="E127" s="137">
        <f t="shared" si="5"/>
        <v>36.368717948717951</v>
      </c>
      <c r="F127" s="79">
        <v>0</v>
      </c>
      <c r="G127" s="79">
        <v>0</v>
      </c>
      <c r="H127" s="82">
        <v>0</v>
      </c>
      <c r="I127" s="82">
        <v>0</v>
      </c>
      <c r="J127" s="50">
        <v>0</v>
      </c>
      <c r="K127" s="137">
        <v>0</v>
      </c>
      <c r="L127" s="86">
        <f>L128+L129+L131</f>
        <v>9000</v>
      </c>
      <c r="M127" s="86">
        <f>M129+M131</f>
        <v>1433.8</v>
      </c>
      <c r="N127" s="137">
        <v>0</v>
      </c>
      <c r="O127" s="86">
        <v>0</v>
      </c>
      <c r="P127" s="82">
        <f>P128+P130</f>
        <v>30000</v>
      </c>
      <c r="Q127" s="82">
        <f>Q128+Q130</f>
        <v>12750</v>
      </c>
      <c r="R127" s="50">
        <v>0</v>
      </c>
      <c r="S127" s="50">
        <v>0</v>
      </c>
      <c r="T127" s="50">
        <v>0</v>
      </c>
      <c r="U127" s="50">
        <v>0</v>
      </c>
      <c r="V127" s="207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</row>
    <row r="128" spans="1:66" s="19" customFormat="1" ht="17.25" customHeight="1" x14ac:dyDescent="0.3">
      <c r="A128" s="68">
        <v>32952</v>
      </c>
      <c r="B128" s="73" t="s">
        <v>148</v>
      </c>
      <c r="C128" s="91">
        <v>13000</v>
      </c>
      <c r="D128" s="91">
        <v>1500</v>
      </c>
      <c r="E128" s="102">
        <f t="shared" si="5"/>
        <v>11.538461538461538</v>
      </c>
      <c r="F128" s="80">
        <v>0</v>
      </c>
      <c r="G128" s="80">
        <v>0</v>
      </c>
      <c r="H128" s="83">
        <v>0</v>
      </c>
      <c r="I128" s="83">
        <v>0</v>
      </c>
      <c r="J128" s="52">
        <v>0</v>
      </c>
      <c r="K128" s="102">
        <v>0</v>
      </c>
      <c r="L128" s="88">
        <v>3000</v>
      </c>
      <c r="M128" s="88">
        <v>0</v>
      </c>
      <c r="N128" s="102">
        <v>0</v>
      </c>
      <c r="O128" s="88">
        <v>0</v>
      </c>
      <c r="P128" s="83">
        <v>10000</v>
      </c>
      <c r="Q128" s="83">
        <v>1500</v>
      </c>
      <c r="R128" s="52">
        <v>0</v>
      </c>
      <c r="S128" s="52">
        <v>0</v>
      </c>
      <c r="T128" s="52">
        <v>0</v>
      </c>
      <c r="U128" s="52">
        <v>0</v>
      </c>
      <c r="V128" s="207"/>
    </row>
    <row r="129" spans="1:66" s="19" customFormat="1" x14ac:dyDescent="0.3">
      <c r="A129" s="68">
        <v>32953</v>
      </c>
      <c r="B129" s="73" t="s">
        <v>117</v>
      </c>
      <c r="C129" s="91">
        <v>3000</v>
      </c>
      <c r="D129" s="91">
        <v>1031.25</v>
      </c>
      <c r="E129" s="102">
        <f t="shared" si="5"/>
        <v>34.375</v>
      </c>
      <c r="F129" s="80">
        <v>0</v>
      </c>
      <c r="G129" s="80">
        <v>0</v>
      </c>
      <c r="H129" s="83">
        <v>0</v>
      </c>
      <c r="I129" s="83">
        <v>0</v>
      </c>
      <c r="J129" s="52">
        <v>0</v>
      </c>
      <c r="K129" s="102">
        <v>0</v>
      </c>
      <c r="L129" s="87">
        <v>3000</v>
      </c>
      <c r="M129" s="87">
        <v>1031.25</v>
      </c>
      <c r="N129" s="102">
        <v>0</v>
      </c>
      <c r="O129" s="87">
        <v>0</v>
      </c>
      <c r="P129" s="83">
        <v>0</v>
      </c>
      <c r="Q129" s="83">
        <v>0</v>
      </c>
      <c r="R129" s="52">
        <v>0</v>
      </c>
      <c r="S129" s="52">
        <v>0</v>
      </c>
      <c r="T129" s="52">
        <v>0</v>
      </c>
      <c r="U129" s="52">
        <v>0</v>
      </c>
      <c r="V129" s="207"/>
    </row>
    <row r="130" spans="1:66" s="19" customFormat="1" x14ac:dyDescent="0.3">
      <c r="A130" s="68">
        <v>32955</v>
      </c>
      <c r="B130" s="73" t="s">
        <v>133</v>
      </c>
      <c r="C130" s="91">
        <v>20000</v>
      </c>
      <c r="D130" s="91">
        <v>11250</v>
      </c>
      <c r="E130" s="102">
        <f t="shared" si="5"/>
        <v>56.25</v>
      </c>
      <c r="F130" s="80">
        <v>0</v>
      </c>
      <c r="G130" s="80">
        <v>0</v>
      </c>
      <c r="H130" s="83">
        <v>0</v>
      </c>
      <c r="I130" s="83">
        <v>0</v>
      </c>
      <c r="J130" s="52">
        <v>0</v>
      </c>
      <c r="K130" s="102">
        <v>0</v>
      </c>
      <c r="L130" s="88">
        <v>0</v>
      </c>
      <c r="M130" s="88">
        <v>0</v>
      </c>
      <c r="N130" s="102">
        <v>0</v>
      </c>
      <c r="O130" s="88">
        <v>0</v>
      </c>
      <c r="P130" s="83">
        <v>20000</v>
      </c>
      <c r="Q130" s="83">
        <v>11250</v>
      </c>
      <c r="R130" s="52">
        <v>0</v>
      </c>
      <c r="S130" s="52">
        <v>0</v>
      </c>
      <c r="T130" s="52">
        <v>0</v>
      </c>
      <c r="U130" s="52">
        <v>0</v>
      </c>
      <c r="V130" s="207"/>
    </row>
    <row r="131" spans="1:66" s="19" customFormat="1" x14ac:dyDescent="0.3">
      <c r="A131" s="68">
        <v>32959</v>
      </c>
      <c r="B131" s="73" t="s">
        <v>149</v>
      </c>
      <c r="C131" s="91">
        <v>3000</v>
      </c>
      <c r="D131" s="91">
        <v>402.55</v>
      </c>
      <c r="E131" s="102">
        <f t="shared" si="5"/>
        <v>13.418333333333335</v>
      </c>
      <c r="F131" s="80">
        <v>0</v>
      </c>
      <c r="G131" s="80">
        <v>0</v>
      </c>
      <c r="H131" s="83">
        <v>0</v>
      </c>
      <c r="I131" s="83">
        <v>0</v>
      </c>
      <c r="J131" s="52">
        <v>0</v>
      </c>
      <c r="K131" s="102">
        <v>0</v>
      </c>
      <c r="L131" s="88">
        <v>3000</v>
      </c>
      <c r="M131" s="88">
        <v>402.55</v>
      </c>
      <c r="N131" s="102">
        <v>0</v>
      </c>
      <c r="O131" s="88">
        <v>0</v>
      </c>
      <c r="P131" s="83">
        <v>0</v>
      </c>
      <c r="Q131" s="83">
        <v>0</v>
      </c>
      <c r="R131" s="52">
        <v>0</v>
      </c>
      <c r="S131" s="52">
        <v>0</v>
      </c>
      <c r="T131" s="52">
        <v>0</v>
      </c>
      <c r="U131" s="52">
        <v>0</v>
      </c>
      <c r="V131" s="207"/>
    </row>
    <row r="132" spans="1:66" s="24" customFormat="1" x14ac:dyDescent="0.3">
      <c r="A132" s="66">
        <v>3296</v>
      </c>
      <c r="B132" s="33" t="s">
        <v>150</v>
      </c>
      <c r="C132" s="103">
        <v>20000</v>
      </c>
      <c r="D132" s="103">
        <v>13125</v>
      </c>
      <c r="E132" s="137">
        <f t="shared" si="5"/>
        <v>65.625</v>
      </c>
      <c r="F132" s="79">
        <v>0</v>
      </c>
      <c r="G132" s="79">
        <v>0</v>
      </c>
      <c r="H132" s="82">
        <v>0</v>
      </c>
      <c r="I132" s="82">
        <v>0</v>
      </c>
      <c r="J132" s="50">
        <v>0</v>
      </c>
      <c r="K132" s="137">
        <v>0</v>
      </c>
      <c r="L132" s="86">
        <v>0</v>
      </c>
      <c r="M132" s="86">
        <v>0</v>
      </c>
      <c r="N132" s="137">
        <v>0</v>
      </c>
      <c r="O132" s="86">
        <v>0</v>
      </c>
      <c r="P132" s="82">
        <f>P133</f>
        <v>20000</v>
      </c>
      <c r="Q132" s="82">
        <f>Q133</f>
        <v>13125</v>
      </c>
      <c r="R132" s="50">
        <v>0</v>
      </c>
      <c r="S132" s="50">
        <v>0</v>
      </c>
      <c r="T132" s="50">
        <v>0</v>
      </c>
      <c r="U132" s="50">
        <v>0</v>
      </c>
      <c r="V132" s="207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</row>
    <row r="133" spans="1:66" s="19" customFormat="1" ht="17.25" customHeight="1" x14ac:dyDescent="0.3">
      <c r="A133" s="68">
        <v>32961</v>
      </c>
      <c r="B133" s="73" t="s">
        <v>150</v>
      </c>
      <c r="C133" s="91">
        <v>20000</v>
      </c>
      <c r="D133" s="91">
        <v>13125</v>
      </c>
      <c r="E133" s="102">
        <f t="shared" si="5"/>
        <v>65.625</v>
      </c>
      <c r="F133" s="80">
        <v>0</v>
      </c>
      <c r="G133" s="80">
        <v>0</v>
      </c>
      <c r="H133" s="83">
        <v>0</v>
      </c>
      <c r="I133" s="83">
        <v>0</v>
      </c>
      <c r="J133" s="52">
        <v>0</v>
      </c>
      <c r="K133" s="102">
        <v>0</v>
      </c>
      <c r="L133" s="88">
        <v>0</v>
      </c>
      <c r="M133" s="88">
        <v>0</v>
      </c>
      <c r="N133" s="102">
        <v>0</v>
      </c>
      <c r="O133" s="88">
        <v>0</v>
      </c>
      <c r="P133" s="83">
        <v>20000</v>
      </c>
      <c r="Q133" s="83">
        <v>13125</v>
      </c>
      <c r="R133" s="52">
        <v>0</v>
      </c>
      <c r="S133" s="52">
        <v>0</v>
      </c>
      <c r="T133" s="52">
        <v>0</v>
      </c>
      <c r="U133" s="52">
        <v>0</v>
      </c>
      <c r="V133" s="207"/>
    </row>
    <row r="134" spans="1:66" s="24" customFormat="1" ht="36.75" x14ac:dyDescent="0.3">
      <c r="A134" s="66">
        <v>3299</v>
      </c>
      <c r="B134" s="26" t="s">
        <v>1</v>
      </c>
      <c r="C134" s="103">
        <v>10000</v>
      </c>
      <c r="D134" s="103">
        <v>1353.13</v>
      </c>
      <c r="E134" s="137">
        <f t="shared" si="5"/>
        <v>13.531300000000002</v>
      </c>
      <c r="F134" s="79">
        <v>0</v>
      </c>
      <c r="G134" s="79">
        <v>0</v>
      </c>
      <c r="H134" s="82">
        <v>0</v>
      </c>
      <c r="I134" s="82">
        <v>0</v>
      </c>
      <c r="J134" s="50">
        <v>0</v>
      </c>
      <c r="K134" s="137">
        <v>0</v>
      </c>
      <c r="L134" s="86">
        <f>L135+L136</f>
        <v>10000</v>
      </c>
      <c r="M134" s="86">
        <f>M136</f>
        <v>1353.13</v>
      </c>
      <c r="N134" s="137">
        <v>0</v>
      </c>
      <c r="O134" s="86">
        <v>0</v>
      </c>
      <c r="P134" s="82">
        <v>0</v>
      </c>
      <c r="Q134" s="82">
        <v>0</v>
      </c>
      <c r="R134" s="50">
        <v>0</v>
      </c>
      <c r="S134" s="50">
        <v>0</v>
      </c>
      <c r="T134" s="50">
        <v>0</v>
      </c>
      <c r="U134" s="50">
        <v>0</v>
      </c>
      <c r="V134" s="207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</row>
    <row r="135" spans="1:66" ht="54.75" x14ac:dyDescent="0.3">
      <c r="A135" s="67">
        <v>32991</v>
      </c>
      <c r="B135" s="28" t="s">
        <v>109</v>
      </c>
      <c r="C135" s="91">
        <v>5000</v>
      </c>
      <c r="D135" s="91">
        <v>0</v>
      </c>
      <c r="E135" s="102">
        <f t="shared" si="5"/>
        <v>0</v>
      </c>
      <c r="F135" s="49">
        <v>0</v>
      </c>
      <c r="G135" s="49">
        <v>0</v>
      </c>
      <c r="H135" s="53">
        <v>0</v>
      </c>
      <c r="I135" s="53">
        <v>0</v>
      </c>
      <c r="J135" s="53">
        <v>0</v>
      </c>
      <c r="K135" s="102">
        <v>0</v>
      </c>
      <c r="L135" s="87">
        <v>5000</v>
      </c>
      <c r="M135" s="87">
        <v>0</v>
      </c>
      <c r="N135" s="102">
        <v>0</v>
      </c>
      <c r="O135" s="87">
        <v>0</v>
      </c>
      <c r="P135" s="53">
        <v>0</v>
      </c>
      <c r="Q135" s="53">
        <v>0</v>
      </c>
      <c r="R135" s="53">
        <v>0</v>
      </c>
      <c r="S135" s="53">
        <v>0</v>
      </c>
      <c r="T135" s="53">
        <v>0</v>
      </c>
      <c r="U135" s="53">
        <v>0</v>
      </c>
    </row>
    <row r="136" spans="1:66" ht="37.5" thickBot="1" x14ac:dyDescent="0.35">
      <c r="A136" s="65">
        <v>32999</v>
      </c>
      <c r="B136" s="138" t="s">
        <v>1</v>
      </c>
      <c r="C136" s="118">
        <v>5000</v>
      </c>
      <c r="D136" s="118">
        <v>1353.13</v>
      </c>
      <c r="E136" s="119">
        <f t="shared" si="5"/>
        <v>27.062600000000003</v>
      </c>
      <c r="F136" s="139">
        <v>0</v>
      </c>
      <c r="G136" s="139">
        <v>0</v>
      </c>
      <c r="H136" s="54">
        <v>0</v>
      </c>
      <c r="I136" s="54">
        <v>0</v>
      </c>
      <c r="J136" s="54">
        <v>0</v>
      </c>
      <c r="K136" s="119">
        <v>0</v>
      </c>
      <c r="L136" s="89">
        <v>5000</v>
      </c>
      <c r="M136" s="89">
        <v>1353.13</v>
      </c>
      <c r="N136" s="119">
        <v>0</v>
      </c>
      <c r="O136" s="89">
        <v>0</v>
      </c>
      <c r="P136" s="54">
        <v>0</v>
      </c>
      <c r="Q136" s="54">
        <v>0</v>
      </c>
      <c r="R136" s="54">
        <v>0</v>
      </c>
      <c r="S136" s="54">
        <v>0</v>
      </c>
      <c r="T136" s="54">
        <v>0</v>
      </c>
      <c r="U136" s="54">
        <v>0</v>
      </c>
    </row>
    <row r="137" spans="1:66" ht="19.5" thickBot="1" x14ac:dyDescent="0.35">
      <c r="A137" s="55">
        <v>34</v>
      </c>
      <c r="B137" s="56" t="s">
        <v>4</v>
      </c>
      <c r="C137" s="117">
        <v>28300</v>
      </c>
      <c r="D137" s="117">
        <v>11344.64</v>
      </c>
      <c r="E137" s="135">
        <f t="shared" si="5"/>
        <v>40.087067137809186</v>
      </c>
      <c r="F137" s="122">
        <f>F138</f>
        <v>4000</v>
      </c>
      <c r="G137" s="122">
        <f>G138</f>
        <v>2502.85</v>
      </c>
      <c r="H137" s="85">
        <v>0</v>
      </c>
      <c r="I137" s="85">
        <v>0</v>
      </c>
      <c r="J137" s="57">
        <v>0</v>
      </c>
      <c r="K137" s="135">
        <v>0</v>
      </c>
      <c r="L137" s="142">
        <f>L138</f>
        <v>5300</v>
      </c>
      <c r="M137" s="142">
        <f>M138</f>
        <v>440.56</v>
      </c>
      <c r="N137" s="135">
        <v>0</v>
      </c>
      <c r="O137" s="142">
        <v>0</v>
      </c>
      <c r="P137" s="85">
        <f>P138</f>
        <v>19000</v>
      </c>
      <c r="Q137" s="85">
        <f>Q138</f>
        <v>8401.23</v>
      </c>
      <c r="R137" s="57">
        <v>0</v>
      </c>
      <c r="S137" s="57">
        <v>0</v>
      </c>
      <c r="T137" s="57">
        <v>0</v>
      </c>
      <c r="U137" s="57">
        <v>0</v>
      </c>
    </row>
    <row r="138" spans="1:66" s="20" customFormat="1" ht="19.5" thickBot="1" x14ac:dyDescent="0.35">
      <c r="A138" s="55">
        <v>343</v>
      </c>
      <c r="B138" s="56" t="s">
        <v>5</v>
      </c>
      <c r="C138" s="117">
        <v>28300</v>
      </c>
      <c r="D138" s="117">
        <v>11344.64</v>
      </c>
      <c r="E138" s="135">
        <f t="shared" si="5"/>
        <v>40.087067137809186</v>
      </c>
      <c r="F138" s="122">
        <f>F139</f>
        <v>4000</v>
      </c>
      <c r="G138" s="122">
        <f>G139</f>
        <v>2502.85</v>
      </c>
      <c r="H138" s="85">
        <v>0</v>
      </c>
      <c r="I138" s="85">
        <v>0</v>
      </c>
      <c r="J138" s="57">
        <v>0</v>
      </c>
      <c r="K138" s="135">
        <v>0</v>
      </c>
      <c r="L138" s="142">
        <f>L139+L142+L143</f>
        <v>5300</v>
      </c>
      <c r="M138" s="142">
        <f>M139+M142+M143</f>
        <v>440.56</v>
      </c>
      <c r="N138" s="135">
        <v>0</v>
      </c>
      <c r="O138" s="142">
        <v>0</v>
      </c>
      <c r="P138" s="85">
        <f>P143</f>
        <v>19000</v>
      </c>
      <c r="Q138" s="85">
        <f>Q143</f>
        <v>8401.23</v>
      </c>
      <c r="R138" s="57">
        <v>0</v>
      </c>
      <c r="S138" s="57">
        <v>0</v>
      </c>
      <c r="T138" s="57">
        <v>0</v>
      </c>
      <c r="U138" s="57">
        <v>0</v>
      </c>
      <c r="V138" s="209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21"/>
      <c r="AZ138" s="21"/>
      <c r="BA138" s="21"/>
      <c r="BB138" s="21"/>
      <c r="BC138" s="21"/>
      <c r="BD138" s="21"/>
      <c r="BE138" s="21"/>
      <c r="BF138" s="21"/>
      <c r="BG138" s="21"/>
      <c r="BH138" s="21"/>
      <c r="BI138" s="21"/>
      <c r="BJ138" s="21"/>
      <c r="BK138" s="21"/>
      <c r="BL138" s="21"/>
      <c r="BM138" s="21"/>
      <c r="BN138" s="21"/>
    </row>
    <row r="139" spans="1:66" s="32" customFormat="1" x14ac:dyDescent="0.3">
      <c r="A139" s="125">
        <v>3431</v>
      </c>
      <c r="B139" s="146" t="s">
        <v>37</v>
      </c>
      <c r="C139" s="127">
        <v>8500</v>
      </c>
      <c r="D139" s="127">
        <v>2916.21</v>
      </c>
      <c r="E139" s="136">
        <f t="shared" si="5"/>
        <v>34.308352941176473</v>
      </c>
      <c r="F139" s="128">
        <f>F140</f>
        <v>4000</v>
      </c>
      <c r="G139" s="128">
        <f>G140</f>
        <v>2502.85</v>
      </c>
      <c r="H139" s="140">
        <v>0</v>
      </c>
      <c r="I139" s="140">
        <v>0</v>
      </c>
      <c r="J139" s="141">
        <v>0</v>
      </c>
      <c r="K139" s="136">
        <v>0</v>
      </c>
      <c r="L139" s="131">
        <f>L140+L141</f>
        <v>4500</v>
      </c>
      <c r="M139" s="131">
        <f>M140</f>
        <v>413.36</v>
      </c>
      <c r="N139" s="136">
        <v>0</v>
      </c>
      <c r="O139" s="131">
        <v>0</v>
      </c>
      <c r="P139" s="140">
        <v>0</v>
      </c>
      <c r="Q139" s="140">
        <v>0</v>
      </c>
      <c r="R139" s="141">
        <v>0</v>
      </c>
      <c r="S139" s="141">
        <v>0</v>
      </c>
      <c r="T139" s="141">
        <v>0</v>
      </c>
      <c r="U139" s="141">
        <v>0</v>
      </c>
      <c r="V139" s="209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21"/>
      <c r="AZ139" s="21"/>
      <c r="BA139" s="21"/>
      <c r="BB139" s="21"/>
      <c r="BC139" s="21"/>
      <c r="BD139" s="21"/>
      <c r="BE139" s="21"/>
      <c r="BF139" s="21"/>
      <c r="BG139" s="21"/>
      <c r="BH139" s="21"/>
      <c r="BI139" s="21"/>
      <c r="BJ139" s="21"/>
      <c r="BK139" s="21"/>
      <c r="BL139" s="21"/>
      <c r="BM139" s="21"/>
      <c r="BN139" s="21"/>
    </row>
    <row r="140" spans="1:66" s="20" customFormat="1" x14ac:dyDescent="0.3">
      <c r="A140" s="67">
        <v>34311</v>
      </c>
      <c r="B140" s="27" t="s">
        <v>108</v>
      </c>
      <c r="C140" s="91">
        <v>8000</v>
      </c>
      <c r="D140" s="91">
        <v>2916.21</v>
      </c>
      <c r="E140" s="102">
        <f t="shared" si="5"/>
        <v>36.452624999999998</v>
      </c>
      <c r="F140" s="49">
        <v>4000</v>
      </c>
      <c r="G140" s="49">
        <v>2502.85</v>
      </c>
      <c r="H140" s="53">
        <v>0</v>
      </c>
      <c r="I140" s="53">
        <v>0</v>
      </c>
      <c r="J140" s="53">
        <v>0</v>
      </c>
      <c r="K140" s="102">
        <v>0</v>
      </c>
      <c r="L140" s="87">
        <v>4000</v>
      </c>
      <c r="M140" s="87">
        <v>413.36</v>
      </c>
      <c r="N140" s="102">
        <v>0</v>
      </c>
      <c r="O140" s="87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209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21"/>
      <c r="AZ140" s="21"/>
      <c r="BA140" s="21"/>
      <c r="BB140" s="21"/>
      <c r="BC140" s="21"/>
      <c r="BD140" s="21"/>
      <c r="BE140" s="21"/>
      <c r="BF140" s="21"/>
      <c r="BG140" s="21"/>
      <c r="BH140" s="21"/>
      <c r="BI140" s="21"/>
      <c r="BJ140" s="21"/>
      <c r="BK140" s="21"/>
      <c r="BL140" s="21"/>
      <c r="BM140" s="21"/>
      <c r="BN140" s="21"/>
    </row>
    <row r="141" spans="1:66" s="20" customFormat="1" x14ac:dyDescent="0.3">
      <c r="A141" s="67">
        <v>34312</v>
      </c>
      <c r="B141" s="27" t="s">
        <v>140</v>
      </c>
      <c r="C141" s="91">
        <v>500</v>
      </c>
      <c r="D141" s="91">
        <v>0</v>
      </c>
      <c r="E141" s="102">
        <f t="shared" si="5"/>
        <v>0</v>
      </c>
      <c r="F141" s="49">
        <v>0</v>
      </c>
      <c r="G141" s="49">
        <v>0</v>
      </c>
      <c r="H141" s="53">
        <v>0</v>
      </c>
      <c r="I141" s="53">
        <v>0</v>
      </c>
      <c r="J141" s="53">
        <v>0</v>
      </c>
      <c r="K141" s="102">
        <v>0</v>
      </c>
      <c r="L141" s="87">
        <v>500</v>
      </c>
      <c r="M141" s="87">
        <v>0</v>
      </c>
      <c r="N141" s="102">
        <v>0</v>
      </c>
      <c r="O141" s="87">
        <v>0</v>
      </c>
      <c r="P141" s="53">
        <v>0</v>
      </c>
      <c r="Q141" s="53">
        <v>0</v>
      </c>
      <c r="R141" s="53">
        <v>0</v>
      </c>
      <c r="S141" s="53">
        <v>0</v>
      </c>
      <c r="T141" s="53">
        <v>0</v>
      </c>
      <c r="U141" s="53">
        <v>0</v>
      </c>
      <c r="V141" s="209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21"/>
      <c r="AZ141" s="21"/>
      <c r="BA141" s="21"/>
      <c r="BB141" s="21"/>
      <c r="BC141" s="21"/>
      <c r="BD141" s="21"/>
      <c r="BE141" s="21"/>
      <c r="BF141" s="21"/>
      <c r="BG141" s="21"/>
      <c r="BH141" s="21"/>
      <c r="BI141" s="21"/>
      <c r="BJ141" s="21"/>
      <c r="BK141" s="21"/>
      <c r="BL141" s="21"/>
      <c r="BM141" s="21"/>
      <c r="BN141" s="21"/>
    </row>
    <row r="142" spans="1:66" s="32" customFormat="1" x14ac:dyDescent="0.3">
      <c r="A142" s="66">
        <v>3432</v>
      </c>
      <c r="B142" s="25" t="s">
        <v>54</v>
      </c>
      <c r="C142" s="103">
        <v>500</v>
      </c>
      <c r="D142" s="103">
        <v>26.65</v>
      </c>
      <c r="E142" s="137">
        <f t="shared" si="5"/>
        <v>5.33</v>
      </c>
      <c r="F142" s="79">
        <v>0</v>
      </c>
      <c r="G142" s="79">
        <v>0</v>
      </c>
      <c r="H142" s="82">
        <v>0</v>
      </c>
      <c r="I142" s="82">
        <v>0</v>
      </c>
      <c r="J142" s="50">
        <v>0</v>
      </c>
      <c r="K142" s="137">
        <v>0</v>
      </c>
      <c r="L142" s="86">
        <v>500</v>
      </c>
      <c r="M142" s="86">
        <v>26.65</v>
      </c>
      <c r="N142" s="137">
        <v>0</v>
      </c>
      <c r="O142" s="86">
        <v>0</v>
      </c>
      <c r="P142" s="82">
        <v>0</v>
      </c>
      <c r="Q142" s="82">
        <v>0</v>
      </c>
      <c r="R142" s="50">
        <v>0</v>
      </c>
      <c r="S142" s="50">
        <v>0</v>
      </c>
      <c r="T142" s="50">
        <v>0</v>
      </c>
      <c r="U142" s="50">
        <v>0</v>
      </c>
      <c r="V142" s="209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21"/>
      <c r="AZ142" s="21"/>
      <c r="BA142" s="21"/>
      <c r="BB142" s="21"/>
      <c r="BC142" s="21"/>
      <c r="BD142" s="21"/>
      <c r="BE142" s="21"/>
      <c r="BF142" s="21"/>
      <c r="BG142" s="21"/>
      <c r="BH142" s="21"/>
      <c r="BI142" s="21"/>
      <c r="BJ142" s="21"/>
      <c r="BK142" s="21"/>
      <c r="BL142" s="21"/>
      <c r="BM142" s="21"/>
      <c r="BN142" s="21"/>
    </row>
    <row r="143" spans="1:66" s="32" customFormat="1" x14ac:dyDescent="0.3">
      <c r="A143" s="66">
        <v>3433</v>
      </c>
      <c r="B143" s="25" t="s">
        <v>43</v>
      </c>
      <c r="C143" s="103">
        <v>19300</v>
      </c>
      <c r="D143" s="103">
        <v>8401.7799999999988</v>
      </c>
      <c r="E143" s="137">
        <f t="shared" si="5"/>
        <v>43.532538860103621</v>
      </c>
      <c r="F143" s="79">
        <v>0</v>
      </c>
      <c r="G143" s="79">
        <v>0</v>
      </c>
      <c r="H143" s="82">
        <v>0</v>
      </c>
      <c r="I143" s="82">
        <v>0</v>
      </c>
      <c r="J143" s="50">
        <v>0</v>
      </c>
      <c r="K143" s="137">
        <v>0</v>
      </c>
      <c r="L143" s="86">
        <f>L146</f>
        <v>300</v>
      </c>
      <c r="M143" s="86">
        <f>M146</f>
        <v>0.55000000000000004</v>
      </c>
      <c r="N143" s="137">
        <v>0</v>
      </c>
      <c r="O143" s="86">
        <v>0</v>
      </c>
      <c r="P143" s="82">
        <f>P144+P145+P146</f>
        <v>19000</v>
      </c>
      <c r="Q143" s="82">
        <f>Q144+Q145+Q146</f>
        <v>8401.23</v>
      </c>
      <c r="R143" s="50">
        <v>0</v>
      </c>
      <c r="S143" s="50">
        <v>0</v>
      </c>
      <c r="T143" s="50">
        <v>0</v>
      </c>
      <c r="U143" s="50">
        <v>0</v>
      </c>
      <c r="V143" s="209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21"/>
      <c r="AZ143" s="21"/>
      <c r="BA143" s="21"/>
      <c r="BB143" s="21"/>
      <c r="BC143" s="21"/>
      <c r="BD143" s="21"/>
      <c r="BE143" s="21"/>
      <c r="BF143" s="21"/>
      <c r="BG143" s="21"/>
      <c r="BH143" s="21"/>
      <c r="BI143" s="21"/>
      <c r="BJ143" s="21"/>
      <c r="BK143" s="21"/>
      <c r="BL143" s="21"/>
      <c r="BM143" s="21"/>
      <c r="BN143" s="21"/>
    </row>
    <row r="144" spans="1:66" s="21" customFormat="1" x14ac:dyDescent="0.3">
      <c r="A144" s="68">
        <v>34331</v>
      </c>
      <c r="B144" s="29" t="s">
        <v>157</v>
      </c>
      <c r="C144" s="91">
        <v>1000</v>
      </c>
      <c r="D144" s="91">
        <v>167.13</v>
      </c>
      <c r="E144" s="102">
        <f t="shared" si="5"/>
        <v>16.713000000000001</v>
      </c>
      <c r="F144" s="80">
        <v>0</v>
      </c>
      <c r="G144" s="80">
        <v>0</v>
      </c>
      <c r="H144" s="83">
        <v>0</v>
      </c>
      <c r="I144" s="83">
        <v>0</v>
      </c>
      <c r="J144" s="52">
        <v>0</v>
      </c>
      <c r="K144" s="102">
        <v>0</v>
      </c>
      <c r="L144" s="88">
        <v>0</v>
      </c>
      <c r="M144" s="88">
        <v>0</v>
      </c>
      <c r="N144" s="102">
        <v>0</v>
      </c>
      <c r="O144" s="88">
        <v>0</v>
      </c>
      <c r="P144" s="83">
        <v>1000</v>
      </c>
      <c r="Q144" s="83">
        <v>167.13</v>
      </c>
      <c r="R144" s="52">
        <v>0</v>
      </c>
      <c r="S144" s="52">
        <v>0</v>
      </c>
      <c r="T144" s="52">
        <v>0</v>
      </c>
      <c r="U144" s="52">
        <v>0</v>
      </c>
      <c r="V144" s="209"/>
    </row>
    <row r="145" spans="1:66" s="21" customFormat="1" x14ac:dyDescent="0.3">
      <c r="A145" s="68">
        <v>34332</v>
      </c>
      <c r="B145" s="29" t="s">
        <v>158</v>
      </c>
      <c r="C145" s="91">
        <v>8000</v>
      </c>
      <c r="D145" s="91">
        <v>2984.45</v>
      </c>
      <c r="E145" s="102">
        <f t="shared" si="5"/>
        <v>37.305624999999999</v>
      </c>
      <c r="F145" s="80">
        <v>0</v>
      </c>
      <c r="G145" s="80">
        <v>0</v>
      </c>
      <c r="H145" s="83">
        <v>0</v>
      </c>
      <c r="I145" s="83">
        <v>0</v>
      </c>
      <c r="J145" s="52">
        <v>0</v>
      </c>
      <c r="K145" s="102">
        <v>0</v>
      </c>
      <c r="L145" s="88">
        <v>0</v>
      </c>
      <c r="M145" s="88">
        <v>0</v>
      </c>
      <c r="N145" s="102">
        <v>0</v>
      </c>
      <c r="O145" s="88">
        <v>0</v>
      </c>
      <c r="P145" s="83">
        <v>8000</v>
      </c>
      <c r="Q145" s="83">
        <v>2984.45</v>
      </c>
      <c r="R145" s="52">
        <v>0</v>
      </c>
      <c r="S145" s="52">
        <v>0</v>
      </c>
      <c r="T145" s="52">
        <v>0</v>
      </c>
      <c r="U145" s="52">
        <v>0</v>
      </c>
      <c r="V145" s="209"/>
    </row>
    <row r="146" spans="1:66" s="19" customFormat="1" ht="19.5" thickBot="1" x14ac:dyDescent="0.35">
      <c r="A146" s="69">
        <v>34339</v>
      </c>
      <c r="B146" s="34" t="s">
        <v>159</v>
      </c>
      <c r="C146" s="118">
        <v>10300</v>
      </c>
      <c r="D146" s="118">
        <v>5250.2</v>
      </c>
      <c r="E146" s="119">
        <f t="shared" si="5"/>
        <v>50.972815533980572</v>
      </c>
      <c r="F146" s="145">
        <v>0</v>
      </c>
      <c r="G146" s="145">
        <v>0</v>
      </c>
      <c r="H146" s="81">
        <v>0</v>
      </c>
      <c r="I146" s="81">
        <v>0</v>
      </c>
      <c r="J146" s="51">
        <v>0</v>
      </c>
      <c r="K146" s="119">
        <v>0</v>
      </c>
      <c r="L146" s="149">
        <v>300</v>
      </c>
      <c r="M146" s="149">
        <v>0.55000000000000004</v>
      </c>
      <c r="N146" s="119">
        <v>0</v>
      </c>
      <c r="O146" s="149">
        <v>0</v>
      </c>
      <c r="P146" s="81">
        <v>10000</v>
      </c>
      <c r="Q146" s="81">
        <v>5249.65</v>
      </c>
      <c r="R146" s="51">
        <v>0</v>
      </c>
      <c r="S146" s="51">
        <v>0</v>
      </c>
      <c r="T146" s="51">
        <v>0</v>
      </c>
      <c r="U146" s="51">
        <v>0</v>
      </c>
      <c r="V146" s="207"/>
    </row>
    <row r="147" spans="1:66" s="19" customFormat="1" ht="37.5" thickBot="1" x14ac:dyDescent="0.35">
      <c r="A147" s="55">
        <v>372</v>
      </c>
      <c r="B147" s="133" t="s">
        <v>160</v>
      </c>
      <c r="C147" s="117">
        <v>2000</v>
      </c>
      <c r="D147" s="117">
        <v>0</v>
      </c>
      <c r="E147" s="135">
        <f t="shared" si="5"/>
        <v>0</v>
      </c>
      <c r="F147" s="122">
        <v>0</v>
      </c>
      <c r="G147" s="122">
        <v>0</v>
      </c>
      <c r="H147" s="85">
        <v>0</v>
      </c>
      <c r="I147" s="85">
        <v>0</v>
      </c>
      <c r="J147" s="57">
        <v>0</v>
      </c>
      <c r="K147" s="135">
        <v>0</v>
      </c>
      <c r="L147" s="142">
        <f>L148</f>
        <v>2000</v>
      </c>
      <c r="M147" s="142">
        <v>0</v>
      </c>
      <c r="N147" s="135">
        <v>0</v>
      </c>
      <c r="O147" s="142">
        <v>0</v>
      </c>
      <c r="P147" s="85">
        <v>0</v>
      </c>
      <c r="Q147" s="85">
        <v>0</v>
      </c>
      <c r="R147" s="57">
        <v>0</v>
      </c>
      <c r="S147" s="57">
        <v>0</v>
      </c>
      <c r="T147" s="57">
        <v>0</v>
      </c>
      <c r="U147" s="57">
        <v>0</v>
      </c>
      <c r="V147" s="207"/>
    </row>
    <row r="148" spans="1:66" s="19" customFormat="1" x14ac:dyDescent="0.3">
      <c r="A148" s="125">
        <v>3722</v>
      </c>
      <c r="B148" s="146" t="s">
        <v>161</v>
      </c>
      <c r="C148" s="127">
        <v>2000</v>
      </c>
      <c r="D148" s="127">
        <v>0</v>
      </c>
      <c r="E148" s="136">
        <f t="shared" si="5"/>
        <v>0</v>
      </c>
      <c r="F148" s="128">
        <v>0</v>
      </c>
      <c r="G148" s="128">
        <v>0</v>
      </c>
      <c r="H148" s="140">
        <v>0</v>
      </c>
      <c r="I148" s="140">
        <v>0</v>
      </c>
      <c r="J148" s="141">
        <v>0</v>
      </c>
      <c r="K148" s="136">
        <v>0</v>
      </c>
      <c r="L148" s="131">
        <f>L149</f>
        <v>2000</v>
      </c>
      <c r="M148" s="131">
        <v>0</v>
      </c>
      <c r="N148" s="136">
        <v>0</v>
      </c>
      <c r="O148" s="131">
        <v>0</v>
      </c>
      <c r="P148" s="140">
        <v>0</v>
      </c>
      <c r="Q148" s="140">
        <v>0</v>
      </c>
      <c r="R148" s="141">
        <v>0</v>
      </c>
      <c r="S148" s="141">
        <v>0</v>
      </c>
      <c r="T148" s="141">
        <v>0</v>
      </c>
      <c r="U148" s="141">
        <v>0</v>
      </c>
      <c r="V148" s="207"/>
    </row>
    <row r="149" spans="1:66" s="19" customFormat="1" ht="37.5" thickBot="1" x14ac:dyDescent="0.35">
      <c r="A149" s="69">
        <v>37229</v>
      </c>
      <c r="B149" s="150" t="s">
        <v>162</v>
      </c>
      <c r="C149" s="118">
        <v>2000</v>
      </c>
      <c r="D149" s="118">
        <v>0</v>
      </c>
      <c r="E149" s="119">
        <f t="shared" si="5"/>
        <v>0</v>
      </c>
      <c r="F149" s="145">
        <v>0</v>
      </c>
      <c r="G149" s="145">
        <v>0</v>
      </c>
      <c r="H149" s="81">
        <v>0</v>
      </c>
      <c r="I149" s="81">
        <v>0</v>
      </c>
      <c r="J149" s="51">
        <v>0</v>
      </c>
      <c r="K149" s="119">
        <v>0</v>
      </c>
      <c r="L149" s="149">
        <v>2000</v>
      </c>
      <c r="M149" s="149">
        <v>0</v>
      </c>
      <c r="N149" s="119">
        <v>0</v>
      </c>
      <c r="O149" s="149">
        <v>0</v>
      </c>
      <c r="P149" s="81">
        <v>0</v>
      </c>
      <c r="Q149" s="81">
        <v>0</v>
      </c>
      <c r="R149" s="51">
        <v>0</v>
      </c>
      <c r="S149" s="51">
        <v>0</v>
      </c>
      <c r="T149" s="51">
        <v>0</v>
      </c>
      <c r="U149" s="51">
        <v>0</v>
      </c>
      <c r="V149" s="207"/>
    </row>
    <row r="150" spans="1:66" ht="19.5" thickBot="1" x14ac:dyDescent="0.35">
      <c r="A150" s="151"/>
      <c r="B150" s="152"/>
      <c r="C150" s="107">
        <v>155000</v>
      </c>
      <c r="D150" s="107">
        <v>97479.72</v>
      </c>
      <c r="E150" s="210">
        <f t="shared" si="5"/>
        <v>62.890141935483868</v>
      </c>
      <c r="F150" s="153">
        <v>0</v>
      </c>
      <c r="G150" s="153">
        <v>0</v>
      </c>
      <c r="H150" s="153">
        <f>H154</f>
        <v>25000</v>
      </c>
      <c r="I150" s="153">
        <f>I154</f>
        <v>21120</v>
      </c>
      <c r="J150" s="154">
        <v>0</v>
      </c>
      <c r="K150" s="134">
        <v>0</v>
      </c>
      <c r="L150" s="155">
        <f>L151+L154</f>
        <v>126000</v>
      </c>
      <c r="M150" s="155">
        <f>M154+M151</f>
        <v>76359.72</v>
      </c>
      <c r="N150" s="134">
        <v>0</v>
      </c>
      <c r="O150" s="155">
        <v>0</v>
      </c>
      <c r="P150" s="153">
        <f>P154</f>
        <v>4000</v>
      </c>
      <c r="Q150" s="153">
        <v>0</v>
      </c>
      <c r="R150" s="154">
        <v>0</v>
      </c>
      <c r="S150" s="154">
        <v>0</v>
      </c>
      <c r="T150" s="154">
        <v>0</v>
      </c>
      <c r="U150" s="154">
        <v>0</v>
      </c>
    </row>
    <row r="151" spans="1:66" ht="55.5" thickBot="1" x14ac:dyDescent="0.35">
      <c r="A151" s="55">
        <v>41</v>
      </c>
      <c r="B151" s="163" t="s">
        <v>53</v>
      </c>
      <c r="C151" s="117">
        <v>10000</v>
      </c>
      <c r="D151" s="117">
        <v>6000</v>
      </c>
      <c r="E151" s="135">
        <f t="shared" si="5"/>
        <v>60</v>
      </c>
      <c r="F151" s="85">
        <v>0</v>
      </c>
      <c r="G151" s="85">
        <v>0</v>
      </c>
      <c r="H151" s="85">
        <v>0</v>
      </c>
      <c r="I151" s="85">
        <v>0</v>
      </c>
      <c r="J151" s="57">
        <v>0</v>
      </c>
      <c r="K151" s="135">
        <v>0</v>
      </c>
      <c r="L151" s="142">
        <f>L152</f>
        <v>10000</v>
      </c>
      <c r="M151" s="142">
        <v>6000</v>
      </c>
      <c r="N151" s="135">
        <v>0</v>
      </c>
      <c r="O151" s="142">
        <v>0</v>
      </c>
      <c r="P151" s="85">
        <v>0</v>
      </c>
      <c r="Q151" s="85">
        <v>0</v>
      </c>
      <c r="R151" s="57">
        <v>0</v>
      </c>
      <c r="S151" s="57">
        <v>0</v>
      </c>
      <c r="T151" s="143">
        <v>0</v>
      </c>
      <c r="U151" s="143">
        <v>0</v>
      </c>
    </row>
    <row r="152" spans="1:66" ht="19.5" thickBot="1" x14ac:dyDescent="0.35">
      <c r="A152" s="156">
        <v>412</v>
      </c>
      <c r="B152" s="157" t="s">
        <v>51</v>
      </c>
      <c r="C152" s="158">
        <v>10000</v>
      </c>
      <c r="D152" s="158">
        <v>6000</v>
      </c>
      <c r="E152" s="159">
        <f t="shared" si="5"/>
        <v>60</v>
      </c>
      <c r="F152" s="160">
        <v>0</v>
      </c>
      <c r="G152" s="160">
        <v>0</v>
      </c>
      <c r="H152" s="160">
        <v>0</v>
      </c>
      <c r="I152" s="160">
        <v>0</v>
      </c>
      <c r="J152" s="161">
        <v>0</v>
      </c>
      <c r="K152" s="159">
        <v>0</v>
      </c>
      <c r="L152" s="162">
        <f>L153</f>
        <v>10000</v>
      </c>
      <c r="M152" s="162">
        <v>6000</v>
      </c>
      <c r="N152" s="159">
        <v>0</v>
      </c>
      <c r="O152" s="162">
        <v>0</v>
      </c>
      <c r="P152" s="160">
        <v>0</v>
      </c>
      <c r="Q152" s="160">
        <v>0</v>
      </c>
      <c r="R152" s="161">
        <v>0</v>
      </c>
      <c r="S152" s="161">
        <v>0</v>
      </c>
      <c r="T152" s="161">
        <v>0</v>
      </c>
      <c r="U152" s="161">
        <v>0</v>
      </c>
    </row>
    <row r="153" spans="1:66" ht="19.5" thickBot="1" x14ac:dyDescent="0.35">
      <c r="A153" s="164">
        <v>4124</v>
      </c>
      <c r="B153" s="165" t="s">
        <v>52</v>
      </c>
      <c r="C153" s="166">
        <v>10000</v>
      </c>
      <c r="D153" s="166">
        <v>6000</v>
      </c>
      <c r="E153" s="167">
        <f t="shared" si="5"/>
        <v>60</v>
      </c>
      <c r="F153" s="168">
        <v>0</v>
      </c>
      <c r="G153" s="168">
        <v>0</v>
      </c>
      <c r="H153" s="168">
        <v>0</v>
      </c>
      <c r="I153" s="168">
        <v>0</v>
      </c>
      <c r="J153" s="169">
        <v>0</v>
      </c>
      <c r="K153" s="167">
        <v>0</v>
      </c>
      <c r="L153" s="170">
        <v>10000</v>
      </c>
      <c r="M153" s="170">
        <v>6000</v>
      </c>
      <c r="N153" s="167">
        <v>0</v>
      </c>
      <c r="O153" s="170">
        <v>0</v>
      </c>
      <c r="P153" s="168">
        <v>0</v>
      </c>
      <c r="Q153" s="168">
        <v>0</v>
      </c>
      <c r="R153" s="169">
        <v>0</v>
      </c>
      <c r="S153" s="169">
        <v>0</v>
      </c>
      <c r="T153" s="169">
        <v>0</v>
      </c>
      <c r="U153" s="169">
        <v>0</v>
      </c>
    </row>
    <row r="154" spans="1:66" ht="55.5" thickBot="1" x14ac:dyDescent="0.35">
      <c r="A154" s="55">
        <v>42</v>
      </c>
      <c r="B154" s="173" t="s">
        <v>12</v>
      </c>
      <c r="C154" s="117">
        <v>145000</v>
      </c>
      <c r="D154" s="117">
        <v>91479.72</v>
      </c>
      <c r="E154" s="135">
        <f t="shared" si="5"/>
        <v>63.089462068965517</v>
      </c>
      <c r="F154" s="85">
        <v>0</v>
      </c>
      <c r="G154" s="85">
        <v>0</v>
      </c>
      <c r="H154" s="85">
        <f>H155</f>
        <v>25000</v>
      </c>
      <c r="I154" s="85">
        <f>I155</f>
        <v>21120</v>
      </c>
      <c r="J154" s="57">
        <v>0</v>
      </c>
      <c r="K154" s="135">
        <v>0</v>
      </c>
      <c r="L154" s="142">
        <f>L155+L172</f>
        <v>116000</v>
      </c>
      <c r="M154" s="142">
        <f>M155+M172</f>
        <v>70359.72</v>
      </c>
      <c r="N154" s="135">
        <v>0</v>
      </c>
      <c r="O154" s="142">
        <v>0</v>
      </c>
      <c r="P154" s="85">
        <f>P172</f>
        <v>4000</v>
      </c>
      <c r="Q154" s="85">
        <v>0</v>
      </c>
      <c r="R154" s="57">
        <v>0</v>
      </c>
      <c r="S154" s="57">
        <v>0</v>
      </c>
      <c r="T154" s="57">
        <v>0</v>
      </c>
      <c r="U154" s="57">
        <v>0</v>
      </c>
    </row>
    <row r="155" spans="1:66" s="20" customFormat="1" ht="19.5" thickBot="1" x14ac:dyDescent="0.35">
      <c r="A155" s="156">
        <v>422</v>
      </c>
      <c r="B155" s="172" t="s">
        <v>13</v>
      </c>
      <c r="C155" s="158">
        <v>127000</v>
      </c>
      <c r="D155" s="158">
        <v>90780.73</v>
      </c>
      <c r="E155" s="159">
        <f t="shared" ref="E155:E174" si="6">D155/C155*100</f>
        <v>71.480889763779516</v>
      </c>
      <c r="F155" s="160">
        <v>0</v>
      </c>
      <c r="G155" s="160">
        <v>0</v>
      </c>
      <c r="H155" s="160">
        <f>H168</f>
        <v>25000</v>
      </c>
      <c r="I155" s="160">
        <f>I168</f>
        <v>21120</v>
      </c>
      <c r="J155" s="161">
        <v>0</v>
      </c>
      <c r="K155" s="159">
        <v>0</v>
      </c>
      <c r="L155" s="162">
        <f>L156+L160+L164+L168+L170</f>
        <v>102000</v>
      </c>
      <c r="M155" s="162">
        <f>M156+M160+M168</f>
        <v>69660.73</v>
      </c>
      <c r="N155" s="159">
        <v>0</v>
      </c>
      <c r="O155" s="162">
        <v>0</v>
      </c>
      <c r="P155" s="160">
        <v>0</v>
      </c>
      <c r="Q155" s="160">
        <v>0</v>
      </c>
      <c r="R155" s="161">
        <v>0</v>
      </c>
      <c r="S155" s="161">
        <v>0</v>
      </c>
      <c r="T155" s="161">
        <v>0</v>
      </c>
      <c r="U155" s="161">
        <v>0</v>
      </c>
      <c r="V155" s="209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21"/>
      <c r="AZ155" s="21"/>
      <c r="BA155" s="21"/>
      <c r="BB155" s="21"/>
      <c r="BC155" s="21"/>
      <c r="BD155" s="21"/>
      <c r="BE155" s="21"/>
      <c r="BF155" s="21"/>
      <c r="BG155" s="21"/>
      <c r="BH155" s="21"/>
      <c r="BI155" s="21"/>
      <c r="BJ155" s="21"/>
      <c r="BK155" s="21"/>
      <c r="BL155" s="21"/>
      <c r="BM155" s="21"/>
      <c r="BN155" s="21"/>
    </row>
    <row r="156" spans="1:66" s="24" customFormat="1" x14ac:dyDescent="0.3">
      <c r="A156" s="125">
        <v>4221</v>
      </c>
      <c r="B156" s="171" t="s">
        <v>38</v>
      </c>
      <c r="C156" s="127">
        <v>15000</v>
      </c>
      <c r="D156" s="127">
        <v>5189.75</v>
      </c>
      <c r="E156" s="136">
        <f t="shared" si="6"/>
        <v>34.598333333333329</v>
      </c>
      <c r="F156" s="140">
        <v>0</v>
      </c>
      <c r="G156" s="140">
        <v>0</v>
      </c>
      <c r="H156" s="140">
        <v>0</v>
      </c>
      <c r="I156" s="140">
        <v>0</v>
      </c>
      <c r="J156" s="141">
        <v>0</v>
      </c>
      <c r="K156" s="136">
        <v>0</v>
      </c>
      <c r="L156" s="131">
        <f>L157+L158+L159</f>
        <v>15000</v>
      </c>
      <c r="M156" s="131">
        <f>M157+M158</f>
        <v>5189.75</v>
      </c>
      <c r="N156" s="136">
        <v>0</v>
      </c>
      <c r="O156" s="131">
        <v>0</v>
      </c>
      <c r="P156" s="140">
        <v>0</v>
      </c>
      <c r="Q156" s="140">
        <v>0</v>
      </c>
      <c r="R156" s="141">
        <v>0</v>
      </c>
      <c r="S156" s="141">
        <v>0</v>
      </c>
      <c r="T156" s="141">
        <v>0</v>
      </c>
      <c r="U156" s="141">
        <v>0</v>
      </c>
      <c r="V156" s="207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</row>
    <row r="157" spans="1:66" x14ac:dyDescent="0.3">
      <c r="A157" s="74">
        <v>42211</v>
      </c>
      <c r="B157" s="75" t="s">
        <v>112</v>
      </c>
      <c r="C157" s="91">
        <v>5000</v>
      </c>
      <c r="D157" s="91">
        <v>2498.75</v>
      </c>
      <c r="E157" s="102">
        <f t="shared" si="6"/>
        <v>49.975000000000001</v>
      </c>
      <c r="F157" s="71">
        <v>0</v>
      </c>
      <c r="G157" s="71">
        <v>0</v>
      </c>
      <c r="H157" s="71">
        <v>0</v>
      </c>
      <c r="I157" s="71">
        <v>0</v>
      </c>
      <c r="J157" s="71">
        <v>0</v>
      </c>
      <c r="K157" s="102">
        <v>0</v>
      </c>
      <c r="L157" s="87">
        <v>5000</v>
      </c>
      <c r="M157" s="87">
        <v>2498.75</v>
      </c>
      <c r="N157" s="102">
        <v>0</v>
      </c>
      <c r="O157" s="87">
        <v>0</v>
      </c>
      <c r="P157" s="71">
        <v>0</v>
      </c>
      <c r="Q157" s="71">
        <v>0</v>
      </c>
      <c r="R157" s="71">
        <v>0</v>
      </c>
      <c r="S157" s="71">
        <v>0</v>
      </c>
      <c r="T157" s="71">
        <v>0</v>
      </c>
      <c r="U157" s="71">
        <v>0</v>
      </c>
    </row>
    <row r="158" spans="1:66" x14ac:dyDescent="0.3">
      <c r="A158" s="74">
        <v>42212</v>
      </c>
      <c r="B158" s="75" t="s">
        <v>130</v>
      </c>
      <c r="C158" s="91">
        <v>5000</v>
      </c>
      <c r="D158" s="91">
        <v>2691</v>
      </c>
      <c r="E158" s="102">
        <f t="shared" si="6"/>
        <v>53.82</v>
      </c>
      <c r="F158" s="71">
        <v>0</v>
      </c>
      <c r="G158" s="71">
        <v>0</v>
      </c>
      <c r="H158" s="71">
        <v>0</v>
      </c>
      <c r="I158" s="71">
        <v>0</v>
      </c>
      <c r="J158" s="71">
        <v>0</v>
      </c>
      <c r="K158" s="102">
        <v>0</v>
      </c>
      <c r="L158" s="87">
        <v>5000</v>
      </c>
      <c r="M158" s="87">
        <v>2691</v>
      </c>
      <c r="N158" s="102">
        <v>0</v>
      </c>
      <c r="O158" s="87">
        <v>0</v>
      </c>
      <c r="P158" s="71">
        <v>0</v>
      </c>
      <c r="Q158" s="71">
        <v>0</v>
      </c>
      <c r="R158" s="71">
        <v>0</v>
      </c>
      <c r="S158" s="71">
        <v>0</v>
      </c>
      <c r="T158" s="71">
        <v>0</v>
      </c>
      <c r="U158" s="71">
        <v>0</v>
      </c>
    </row>
    <row r="159" spans="1:66" x14ac:dyDescent="0.3">
      <c r="A159" s="74">
        <v>42219</v>
      </c>
      <c r="B159" s="75" t="s">
        <v>113</v>
      </c>
      <c r="C159" s="91">
        <v>5000</v>
      </c>
      <c r="D159" s="91">
        <v>0</v>
      </c>
      <c r="E159" s="102">
        <f t="shared" si="6"/>
        <v>0</v>
      </c>
      <c r="F159" s="71">
        <v>0</v>
      </c>
      <c r="G159" s="71">
        <v>0</v>
      </c>
      <c r="H159" s="71">
        <v>0</v>
      </c>
      <c r="I159" s="71">
        <v>0</v>
      </c>
      <c r="J159" s="71">
        <v>0</v>
      </c>
      <c r="K159" s="102">
        <v>0</v>
      </c>
      <c r="L159" s="87">
        <v>5000</v>
      </c>
      <c r="M159" s="87">
        <v>0</v>
      </c>
      <c r="N159" s="102">
        <v>0</v>
      </c>
      <c r="O159" s="87">
        <v>0</v>
      </c>
      <c r="P159" s="71">
        <v>0</v>
      </c>
      <c r="Q159" s="71">
        <v>0</v>
      </c>
      <c r="R159" s="71">
        <v>0</v>
      </c>
      <c r="S159" s="71">
        <v>0</v>
      </c>
      <c r="T159" s="71">
        <v>0</v>
      </c>
      <c r="U159" s="71">
        <v>0</v>
      </c>
    </row>
    <row r="160" spans="1:66" s="24" customFormat="1" x14ac:dyDescent="0.3">
      <c r="A160" s="66">
        <v>4222</v>
      </c>
      <c r="B160" s="35" t="s">
        <v>39</v>
      </c>
      <c r="C160" s="103">
        <v>14000</v>
      </c>
      <c r="D160" s="103">
        <v>7978.73</v>
      </c>
      <c r="E160" s="137">
        <f t="shared" si="6"/>
        <v>56.990928571428569</v>
      </c>
      <c r="F160" s="82">
        <v>0</v>
      </c>
      <c r="G160" s="82">
        <v>0</v>
      </c>
      <c r="H160" s="82">
        <v>0</v>
      </c>
      <c r="I160" s="82">
        <v>0</v>
      </c>
      <c r="J160" s="50">
        <v>0</v>
      </c>
      <c r="K160" s="137">
        <v>0</v>
      </c>
      <c r="L160" s="86">
        <f>L161+L162+L163</f>
        <v>14000</v>
      </c>
      <c r="M160" s="86">
        <f>M163</f>
        <v>7978.73</v>
      </c>
      <c r="N160" s="137">
        <v>0</v>
      </c>
      <c r="O160" s="86">
        <v>0</v>
      </c>
      <c r="P160" s="82">
        <v>0</v>
      </c>
      <c r="Q160" s="82">
        <v>0</v>
      </c>
      <c r="R160" s="50">
        <v>0</v>
      </c>
      <c r="S160" s="50">
        <v>0</v>
      </c>
      <c r="T160" s="50">
        <v>0</v>
      </c>
      <c r="U160" s="50">
        <v>0</v>
      </c>
      <c r="V160" s="207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</row>
    <row r="161" spans="1:66" s="19" customFormat="1" x14ac:dyDescent="0.3">
      <c r="A161" s="68">
        <v>42221</v>
      </c>
      <c r="B161" s="36" t="s">
        <v>134</v>
      </c>
      <c r="C161" s="91">
        <v>5000</v>
      </c>
      <c r="D161" s="91">
        <v>0</v>
      </c>
      <c r="E161" s="102">
        <f t="shared" si="6"/>
        <v>0</v>
      </c>
      <c r="F161" s="83">
        <v>0</v>
      </c>
      <c r="G161" s="83">
        <v>0</v>
      </c>
      <c r="H161" s="83">
        <v>0</v>
      </c>
      <c r="I161" s="83">
        <v>0</v>
      </c>
      <c r="J161" s="52">
        <v>0</v>
      </c>
      <c r="K161" s="102">
        <v>0</v>
      </c>
      <c r="L161" s="88">
        <v>5000</v>
      </c>
      <c r="M161" s="88">
        <v>0</v>
      </c>
      <c r="N161" s="102">
        <v>0</v>
      </c>
      <c r="O161" s="88">
        <v>0</v>
      </c>
      <c r="P161" s="83">
        <v>0</v>
      </c>
      <c r="Q161" s="83">
        <v>0</v>
      </c>
      <c r="R161" s="52">
        <v>0</v>
      </c>
      <c r="S161" s="52">
        <v>0</v>
      </c>
      <c r="T161" s="52">
        <v>0</v>
      </c>
      <c r="U161" s="52">
        <v>0</v>
      </c>
      <c r="V161" s="207"/>
    </row>
    <row r="162" spans="1:66" s="19" customFormat="1" x14ac:dyDescent="0.3">
      <c r="A162" s="68">
        <v>42222</v>
      </c>
      <c r="B162" s="36" t="s">
        <v>132</v>
      </c>
      <c r="C162" s="91">
        <v>4000</v>
      </c>
      <c r="D162" s="91">
        <v>0</v>
      </c>
      <c r="E162" s="102">
        <f t="shared" si="6"/>
        <v>0</v>
      </c>
      <c r="F162" s="83">
        <v>0</v>
      </c>
      <c r="G162" s="83">
        <v>0</v>
      </c>
      <c r="H162" s="83">
        <v>0</v>
      </c>
      <c r="I162" s="83">
        <v>0</v>
      </c>
      <c r="J162" s="52">
        <v>0</v>
      </c>
      <c r="K162" s="102">
        <v>0</v>
      </c>
      <c r="L162" s="87">
        <v>4000</v>
      </c>
      <c r="M162" s="87">
        <v>0</v>
      </c>
      <c r="N162" s="102">
        <v>0</v>
      </c>
      <c r="O162" s="87">
        <v>0</v>
      </c>
      <c r="P162" s="83">
        <v>0</v>
      </c>
      <c r="Q162" s="83">
        <v>0</v>
      </c>
      <c r="R162" s="52">
        <v>0</v>
      </c>
      <c r="S162" s="52">
        <v>0</v>
      </c>
      <c r="T162" s="52">
        <v>0</v>
      </c>
      <c r="U162" s="52">
        <v>0</v>
      </c>
      <c r="V162" s="207"/>
    </row>
    <row r="163" spans="1:66" s="19" customFormat="1" x14ac:dyDescent="0.3">
      <c r="A163" s="68">
        <v>42229</v>
      </c>
      <c r="B163" s="36" t="s">
        <v>135</v>
      </c>
      <c r="C163" s="91">
        <v>5000</v>
      </c>
      <c r="D163" s="91">
        <v>7978.73</v>
      </c>
      <c r="E163" s="102">
        <f t="shared" si="6"/>
        <v>159.57459999999998</v>
      </c>
      <c r="F163" s="83">
        <v>0</v>
      </c>
      <c r="G163" s="83">
        <v>0</v>
      </c>
      <c r="H163" s="83">
        <v>0</v>
      </c>
      <c r="I163" s="83">
        <v>0</v>
      </c>
      <c r="J163" s="52">
        <v>0</v>
      </c>
      <c r="K163" s="102">
        <v>0</v>
      </c>
      <c r="L163" s="88">
        <v>5000</v>
      </c>
      <c r="M163" s="88">
        <v>7978.73</v>
      </c>
      <c r="N163" s="102">
        <v>0</v>
      </c>
      <c r="O163" s="88">
        <v>0</v>
      </c>
      <c r="P163" s="83">
        <v>0</v>
      </c>
      <c r="Q163" s="83">
        <v>0</v>
      </c>
      <c r="R163" s="52">
        <v>0</v>
      </c>
      <c r="S163" s="52">
        <v>0</v>
      </c>
      <c r="T163" s="52">
        <v>0</v>
      </c>
      <c r="U163" s="52">
        <v>0</v>
      </c>
      <c r="V163" s="207"/>
    </row>
    <row r="164" spans="1:66" s="24" customFormat="1" x14ac:dyDescent="0.3">
      <c r="A164" s="66">
        <v>4223</v>
      </c>
      <c r="B164" s="35" t="s">
        <v>46</v>
      </c>
      <c r="C164" s="103">
        <v>15000</v>
      </c>
      <c r="D164" s="103">
        <v>0</v>
      </c>
      <c r="E164" s="137">
        <f t="shared" si="6"/>
        <v>0</v>
      </c>
      <c r="F164" s="82">
        <v>0</v>
      </c>
      <c r="G164" s="82">
        <v>0</v>
      </c>
      <c r="H164" s="82">
        <v>0</v>
      </c>
      <c r="I164" s="82">
        <v>0</v>
      </c>
      <c r="J164" s="50">
        <v>0</v>
      </c>
      <c r="K164" s="137">
        <v>0</v>
      </c>
      <c r="L164" s="86">
        <f>L165+L166+L167</f>
        <v>15000</v>
      </c>
      <c r="M164" s="86">
        <v>0</v>
      </c>
      <c r="N164" s="137">
        <v>0</v>
      </c>
      <c r="O164" s="86">
        <v>0</v>
      </c>
      <c r="P164" s="82">
        <v>0</v>
      </c>
      <c r="Q164" s="82">
        <v>0</v>
      </c>
      <c r="R164" s="50">
        <v>0</v>
      </c>
      <c r="S164" s="50">
        <v>0</v>
      </c>
      <c r="T164" s="50">
        <v>0</v>
      </c>
      <c r="U164" s="50">
        <v>0</v>
      </c>
      <c r="V164" s="207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</row>
    <row r="165" spans="1:66" s="19" customFormat="1" x14ac:dyDescent="0.3">
      <c r="A165" s="68">
        <v>42231</v>
      </c>
      <c r="B165" s="36" t="s">
        <v>131</v>
      </c>
      <c r="C165" s="91">
        <v>5000</v>
      </c>
      <c r="D165" s="91">
        <v>0</v>
      </c>
      <c r="E165" s="102">
        <f t="shared" si="6"/>
        <v>0</v>
      </c>
      <c r="F165" s="83">
        <v>0</v>
      </c>
      <c r="G165" s="83">
        <v>0</v>
      </c>
      <c r="H165" s="83">
        <v>0</v>
      </c>
      <c r="I165" s="83">
        <v>0</v>
      </c>
      <c r="J165" s="52">
        <v>0</v>
      </c>
      <c r="K165" s="102">
        <v>0</v>
      </c>
      <c r="L165" s="87">
        <v>5000</v>
      </c>
      <c r="M165" s="87">
        <v>0</v>
      </c>
      <c r="N165" s="102">
        <v>0</v>
      </c>
      <c r="O165" s="87">
        <v>0</v>
      </c>
      <c r="P165" s="83">
        <v>0</v>
      </c>
      <c r="Q165" s="83">
        <v>0</v>
      </c>
      <c r="R165" s="52">
        <v>0</v>
      </c>
      <c r="S165" s="52">
        <v>0</v>
      </c>
      <c r="T165" s="52">
        <v>0</v>
      </c>
      <c r="U165" s="52">
        <v>0</v>
      </c>
      <c r="V165" s="207"/>
    </row>
    <row r="166" spans="1:66" s="19" customFormat="1" x14ac:dyDescent="0.3">
      <c r="A166" s="68">
        <v>42232</v>
      </c>
      <c r="B166" s="36" t="s">
        <v>136</v>
      </c>
      <c r="C166" s="91">
        <v>5000</v>
      </c>
      <c r="D166" s="91">
        <v>0</v>
      </c>
      <c r="E166" s="102">
        <f t="shared" si="6"/>
        <v>0</v>
      </c>
      <c r="F166" s="83">
        <v>0</v>
      </c>
      <c r="G166" s="83">
        <v>0</v>
      </c>
      <c r="H166" s="83">
        <v>0</v>
      </c>
      <c r="I166" s="83">
        <v>0</v>
      </c>
      <c r="J166" s="52">
        <v>0</v>
      </c>
      <c r="K166" s="102">
        <v>0</v>
      </c>
      <c r="L166" s="87">
        <v>5000</v>
      </c>
      <c r="M166" s="87">
        <v>0</v>
      </c>
      <c r="N166" s="102">
        <v>0</v>
      </c>
      <c r="O166" s="87">
        <v>0</v>
      </c>
      <c r="P166" s="83">
        <v>0</v>
      </c>
      <c r="Q166" s="83">
        <v>0</v>
      </c>
      <c r="R166" s="52">
        <v>0</v>
      </c>
      <c r="S166" s="52">
        <v>0</v>
      </c>
      <c r="T166" s="52">
        <v>0</v>
      </c>
      <c r="U166" s="52">
        <v>0</v>
      </c>
      <c r="V166" s="207"/>
    </row>
    <row r="167" spans="1:66" x14ac:dyDescent="0.3">
      <c r="A167" s="74">
        <v>42239</v>
      </c>
      <c r="B167" s="75" t="s">
        <v>114</v>
      </c>
      <c r="C167" s="91">
        <v>5000</v>
      </c>
      <c r="D167" s="91">
        <v>0</v>
      </c>
      <c r="E167" s="102">
        <f t="shared" si="6"/>
        <v>0</v>
      </c>
      <c r="F167" s="71">
        <v>0</v>
      </c>
      <c r="G167" s="71">
        <v>0</v>
      </c>
      <c r="H167" s="71">
        <v>0</v>
      </c>
      <c r="I167" s="71">
        <v>0</v>
      </c>
      <c r="J167" s="71">
        <v>0</v>
      </c>
      <c r="K167" s="102">
        <v>0</v>
      </c>
      <c r="L167" s="87">
        <v>5000</v>
      </c>
      <c r="M167" s="87">
        <v>0</v>
      </c>
      <c r="N167" s="102">
        <v>0</v>
      </c>
      <c r="O167" s="87">
        <v>0</v>
      </c>
      <c r="P167" s="71">
        <v>0</v>
      </c>
      <c r="Q167" s="71">
        <v>0</v>
      </c>
      <c r="R167" s="71">
        <v>0</v>
      </c>
      <c r="S167" s="71">
        <v>0</v>
      </c>
      <c r="T167" s="71">
        <v>0</v>
      </c>
      <c r="U167" s="71">
        <v>0</v>
      </c>
    </row>
    <row r="168" spans="1:66" s="24" customFormat="1" x14ac:dyDescent="0.3">
      <c r="A168" s="66">
        <v>4226</v>
      </c>
      <c r="B168" s="35" t="s">
        <v>40</v>
      </c>
      <c r="C168" s="103">
        <v>75000</v>
      </c>
      <c r="D168" s="103">
        <v>77612.25</v>
      </c>
      <c r="E168" s="137">
        <f t="shared" si="6"/>
        <v>103.48299999999999</v>
      </c>
      <c r="F168" s="82">
        <v>0</v>
      </c>
      <c r="G168" s="82">
        <v>0</v>
      </c>
      <c r="H168" s="82">
        <f>H169</f>
        <v>25000</v>
      </c>
      <c r="I168" s="82">
        <f>I169</f>
        <v>21120</v>
      </c>
      <c r="J168" s="50">
        <v>0</v>
      </c>
      <c r="K168" s="137">
        <v>0</v>
      </c>
      <c r="L168" s="86">
        <f>L169</f>
        <v>50000</v>
      </c>
      <c r="M168" s="86">
        <f>M169</f>
        <v>56492.25</v>
      </c>
      <c r="N168" s="137">
        <v>0</v>
      </c>
      <c r="O168" s="86">
        <v>0</v>
      </c>
      <c r="P168" s="82">
        <v>0</v>
      </c>
      <c r="Q168" s="82">
        <v>0</v>
      </c>
      <c r="R168" s="50">
        <v>0</v>
      </c>
      <c r="S168" s="50">
        <v>0</v>
      </c>
      <c r="T168" s="50">
        <v>0</v>
      </c>
      <c r="U168" s="50">
        <v>0</v>
      </c>
      <c r="V168" s="207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</row>
    <row r="169" spans="1:66" x14ac:dyDescent="0.3">
      <c r="A169" s="74">
        <v>42262</v>
      </c>
      <c r="B169" s="75" t="s">
        <v>115</v>
      </c>
      <c r="C169" s="91">
        <v>75000</v>
      </c>
      <c r="D169" s="91">
        <v>77612.25</v>
      </c>
      <c r="E169" s="102">
        <f t="shared" si="6"/>
        <v>103.48299999999999</v>
      </c>
      <c r="F169" s="71">
        <v>0</v>
      </c>
      <c r="G169" s="71">
        <v>0</v>
      </c>
      <c r="H169" s="71">
        <v>25000</v>
      </c>
      <c r="I169" s="71">
        <v>21120</v>
      </c>
      <c r="J169" s="71">
        <v>0</v>
      </c>
      <c r="K169" s="102">
        <v>0</v>
      </c>
      <c r="L169" s="87">
        <v>50000</v>
      </c>
      <c r="M169" s="87">
        <v>56492.25</v>
      </c>
      <c r="N169" s="102">
        <v>0</v>
      </c>
      <c r="O169" s="87">
        <v>0</v>
      </c>
      <c r="P169" s="71">
        <v>0</v>
      </c>
      <c r="Q169" s="71">
        <v>0</v>
      </c>
      <c r="R169" s="71">
        <v>0</v>
      </c>
      <c r="S169" s="71">
        <v>0</v>
      </c>
      <c r="T169" s="71">
        <v>0</v>
      </c>
      <c r="U169" s="71">
        <v>0</v>
      </c>
    </row>
    <row r="170" spans="1:66" s="24" customFormat="1" x14ac:dyDescent="0.3">
      <c r="A170" s="66">
        <v>4227</v>
      </c>
      <c r="B170" s="35" t="s">
        <v>41</v>
      </c>
      <c r="C170" s="103">
        <v>8000</v>
      </c>
      <c r="D170" s="103">
        <v>0</v>
      </c>
      <c r="E170" s="137">
        <f t="shared" si="6"/>
        <v>0</v>
      </c>
      <c r="F170" s="82">
        <v>0</v>
      </c>
      <c r="G170" s="82">
        <v>0</v>
      </c>
      <c r="H170" s="82">
        <v>0</v>
      </c>
      <c r="I170" s="82">
        <v>0</v>
      </c>
      <c r="J170" s="50">
        <v>0</v>
      </c>
      <c r="K170" s="137">
        <v>0</v>
      </c>
      <c r="L170" s="86">
        <f>L171</f>
        <v>8000</v>
      </c>
      <c r="M170" s="86">
        <v>0</v>
      </c>
      <c r="N170" s="137">
        <v>0</v>
      </c>
      <c r="O170" s="86">
        <v>0</v>
      </c>
      <c r="P170" s="82">
        <v>0</v>
      </c>
      <c r="Q170" s="82">
        <v>0</v>
      </c>
      <c r="R170" s="50">
        <v>0</v>
      </c>
      <c r="S170" s="50">
        <v>0</v>
      </c>
      <c r="T170" s="50">
        <v>0</v>
      </c>
      <c r="U170" s="50">
        <v>0</v>
      </c>
      <c r="V170" s="207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</row>
    <row r="171" spans="1:66" s="24" customFormat="1" ht="19.5" thickBot="1" x14ac:dyDescent="0.35">
      <c r="A171" s="69">
        <v>42273</v>
      </c>
      <c r="B171" s="174" t="s">
        <v>147</v>
      </c>
      <c r="C171" s="118">
        <v>8000</v>
      </c>
      <c r="D171" s="118">
        <v>0</v>
      </c>
      <c r="E171" s="119">
        <f t="shared" si="6"/>
        <v>0</v>
      </c>
      <c r="F171" s="81">
        <v>0</v>
      </c>
      <c r="G171" s="81">
        <v>0</v>
      </c>
      <c r="H171" s="81">
        <v>0</v>
      </c>
      <c r="I171" s="81">
        <v>0</v>
      </c>
      <c r="J171" s="51">
        <v>0</v>
      </c>
      <c r="K171" s="119">
        <v>0</v>
      </c>
      <c r="L171" s="149">
        <v>8000</v>
      </c>
      <c r="M171" s="149">
        <v>0</v>
      </c>
      <c r="N171" s="119">
        <v>0</v>
      </c>
      <c r="O171" s="149">
        <v>0</v>
      </c>
      <c r="P171" s="81">
        <v>0</v>
      </c>
      <c r="Q171" s="81">
        <v>0</v>
      </c>
      <c r="R171" s="51">
        <v>0</v>
      </c>
      <c r="S171" s="51">
        <v>0</v>
      </c>
      <c r="T171" s="51">
        <v>0</v>
      </c>
      <c r="U171" s="51">
        <v>0</v>
      </c>
      <c r="V171" s="207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</row>
    <row r="172" spans="1:66" s="20" customFormat="1" ht="19.5" thickBot="1" x14ac:dyDescent="0.35">
      <c r="A172" s="55">
        <v>424</v>
      </c>
      <c r="B172" s="175" t="s">
        <v>14</v>
      </c>
      <c r="C172" s="117">
        <v>18000</v>
      </c>
      <c r="D172" s="117">
        <v>698.99</v>
      </c>
      <c r="E172" s="135">
        <f t="shared" si="6"/>
        <v>3.8832777777777778</v>
      </c>
      <c r="F172" s="85">
        <v>0</v>
      </c>
      <c r="G172" s="85">
        <v>0</v>
      </c>
      <c r="H172" s="85">
        <v>0</v>
      </c>
      <c r="I172" s="85">
        <v>0</v>
      </c>
      <c r="J172" s="57">
        <v>0</v>
      </c>
      <c r="K172" s="135">
        <v>0</v>
      </c>
      <c r="L172" s="142">
        <f>L173</f>
        <v>14000</v>
      </c>
      <c r="M172" s="142">
        <f>M173</f>
        <v>698.99</v>
      </c>
      <c r="N172" s="135">
        <v>0</v>
      </c>
      <c r="O172" s="142">
        <v>0</v>
      </c>
      <c r="P172" s="85">
        <f>P173</f>
        <v>4000</v>
      </c>
      <c r="Q172" s="85">
        <v>0</v>
      </c>
      <c r="R172" s="57">
        <v>0</v>
      </c>
      <c r="S172" s="57">
        <v>0</v>
      </c>
      <c r="T172" s="57">
        <v>0</v>
      </c>
      <c r="U172" s="57">
        <v>0</v>
      </c>
      <c r="V172" s="209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  <c r="AM172" s="21"/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21"/>
      <c r="AZ172" s="21"/>
      <c r="BA172" s="21"/>
      <c r="BB172" s="21"/>
      <c r="BC172" s="21"/>
      <c r="BD172" s="21"/>
      <c r="BE172" s="21"/>
      <c r="BF172" s="21"/>
      <c r="BG172" s="21"/>
      <c r="BH172" s="21"/>
      <c r="BI172" s="21"/>
      <c r="BJ172" s="21"/>
      <c r="BK172" s="21"/>
      <c r="BL172" s="21"/>
      <c r="BM172" s="21"/>
      <c r="BN172" s="21"/>
    </row>
    <row r="173" spans="1:66" s="32" customFormat="1" x14ac:dyDescent="0.3">
      <c r="A173" s="125">
        <v>4241</v>
      </c>
      <c r="B173" s="171" t="s">
        <v>42</v>
      </c>
      <c r="C173" s="127">
        <v>18000</v>
      </c>
      <c r="D173" s="127">
        <v>698.99</v>
      </c>
      <c r="E173" s="136">
        <f t="shared" si="6"/>
        <v>3.8832777777777778</v>
      </c>
      <c r="F173" s="140">
        <v>0</v>
      </c>
      <c r="G173" s="140">
        <v>0</v>
      </c>
      <c r="H173" s="140">
        <v>0</v>
      </c>
      <c r="I173" s="140">
        <v>0</v>
      </c>
      <c r="J173" s="141">
        <v>0</v>
      </c>
      <c r="K173" s="136">
        <v>0</v>
      </c>
      <c r="L173" s="131">
        <f>L174</f>
        <v>14000</v>
      </c>
      <c r="M173" s="131">
        <f>M174</f>
        <v>698.99</v>
      </c>
      <c r="N173" s="136">
        <v>0</v>
      </c>
      <c r="O173" s="131">
        <v>0</v>
      </c>
      <c r="P173" s="140">
        <f>P174</f>
        <v>4000</v>
      </c>
      <c r="Q173" s="140">
        <v>0</v>
      </c>
      <c r="R173" s="141">
        <v>0</v>
      </c>
      <c r="S173" s="141">
        <v>0</v>
      </c>
      <c r="T173" s="141">
        <v>0</v>
      </c>
      <c r="U173" s="141">
        <v>0</v>
      </c>
      <c r="V173" s="209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21"/>
      <c r="AZ173" s="21"/>
      <c r="BA173" s="21"/>
      <c r="BB173" s="21"/>
      <c r="BC173" s="21"/>
      <c r="BD173" s="21"/>
      <c r="BE173" s="21"/>
      <c r="BF173" s="21"/>
      <c r="BG173" s="21"/>
      <c r="BH173" s="21"/>
      <c r="BI173" s="21"/>
      <c r="BJ173" s="21"/>
      <c r="BK173" s="21"/>
      <c r="BL173" s="21"/>
      <c r="BM173" s="21"/>
      <c r="BN173" s="21"/>
    </row>
    <row r="174" spans="1:66" s="21" customFormat="1" x14ac:dyDescent="0.3">
      <c r="A174" s="68">
        <v>42411</v>
      </c>
      <c r="B174" s="36" t="s">
        <v>42</v>
      </c>
      <c r="C174" s="91">
        <v>18000</v>
      </c>
      <c r="D174" s="91">
        <v>698.99</v>
      </c>
      <c r="E174" s="102">
        <f t="shared" si="6"/>
        <v>3.8832777777777778</v>
      </c>
      <c r="F174" s="83">
        <v>0</v>
      </c>
      <c r="G174" s="83">
        <v>0</v>
      </c>
      <c r="H174" s="83">
        <v>0</v>
      </c>
      <c r="I174" s="83">
        <v>0</v>
      </c>
      <c r="J174" s="52">
        <v>0</v>
      </c>
      <c r="K174" s="102">
        <v>0</v>
      </c>
      <c r="L174" s="87">
        <v>14000</v>
      </c>
      <c r="M174" s="87">
        <v>698.99</v>
      </c>
      <c r="N174" s="102">
        <v>0</v>
      </c>
      <c r="O174" s="87">
        <v>0</v>
      </c>
      <c r="P174" s="83">
        <v>4000</v>
      </c>
      <c r="Q174" s="83">
        <v>0</v>
      </c>
      <c r="R174" s="52">
        <v>0</v>
      </c>
      <c r="S174" s="52">
        <v>0</v>
      </c>
      <c r="T174" s="52">
        <v>0</v>
      </c>
      <c r="U174" s="52">
        <v>0</v>
      </c>
      <c r="V174" s="209"/>
    </row>
    <row r="175" spans="1:66" s="24" customFormat="1" x14ac:dyDescent="0.3">
      <c r="A175" s="66">
        <v>4242</v>
      </c>
      <c r="B175" s="35" t="s">
        <v>60</v>
      </c>
      <c r="C175" s="103">
        <v>0</v>
      </c>
      <c r="D175" s="103">
        <v>0</v>
      </c>
      <c r="E175" s="137">
        <v>0</v>
      </c>
      <c r="F175" s="82">
        <v>0</v>
      </c>
      <c r="G175" s="82">
        <v>0</v>
      </c>
      <c r="H175" s="82">
        <v>0</v>
      </c>
      <c r="I175" s="82">
        <v>0</v>
      </c>
      <c r="J175" s="50">
        <v>0</v>
      </c>
      <c r="K175" s="137">
        <v>0</v>
      </c>
      <c r="L175" s="86">
        <v>0</v>
      </c>
      <c r="M175" s="86">
        <v>0</v>
      </c>
      <c r="N175" s="137">
        <v>0</v>
      </c>
      <c r="O175" s="86">
        <v>0</v>
      </c>
      <c r="P175" s="82">
        <v>0</v>
      </c>
      <c r="Q175" s="82">
        <v>0</v>
      </c>
      <c r="R175" s="50">
        <v>0</v>
      </c>
      <c r="S175" s="50">
        <v>0</v>
      </c>
      <c r="T175" s="50">
        <v>0</v>
      </c>
      <c r="U175" s="50">
        <v>0</v>
      </c>
      <c r="V175" s="207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</row>
    <row r="176" spans="1:66" ht="19.5" thickBot="1" x14ac:dyDescent="0.35">
      <c r="A176" s="65">
        <v>42421</v>
      </c>
      <c r="B176" s="176" t="s">
        <v>116</v>
      </c>
      <c r="C176" s="118">
        <v>0</v>
      </c>
      <c r="D176" s="118">
        <v>0</v>
      </c>
      <c r="E176" s="119">
        <v>0</v>
      </c>
      <c r="F176" s="54">
        <v>0</v>
      </c>
      <c r="G176" s="54">
        <v>0</v>
      </c>
      <c r="H176" s="54">
        <v>0</v>
      </c>
      <c r="I176" s="54">
        <v>0</v>
      </c>
      <c r="J176" s="54">
        <v>0</v>
      </c>
      <c r="K176" s="119">
        <v>0</v>
      </c>
      <c r="L176" s="89">
        <v>0</v>
      </c>
      <c r="M176" s="89">
        <v>0</v>
      </c>
      <c r="N176" s="119">
        <v>0</v>
      </c>
      <c r="O176" s="89">
        <v>0</v>
      </c>
      <c r="P176" s="54">
        <v>0</v>
      </c>
      <c r="Q176" s="54">
        <v>0</v>
      </c>
      <c r="R176" s="54">
        <v>0</v>
      </c>
      <c r="S176" s="54">
        <v>0</v>
      </c>
      <c r="T176" s="54">
        <v>0</v>
      </c>
      <c r="U176" s="54">
        <v>0</v>
      </c>
    </row>
    <row r="177" spans="1:66" s="20" customFormat="1" ht="19.5" thickBot="1" x14ac:dyDescent="0.35">
      <c r="A177" s="55">
        <v>426</v>
      </c>
      <c r="B177" s="175" t="s">
        <v>18</v>
      </c>
      <c r="C177" s="117">
        <v>0</v>
      </c>
      <c r="D177" s="117">
        <v>0</v>
      </c>
      <c r="E177" s="135">
        <v>0</v>
      </c>
      <c r="F177" s="85">
        <v>0</v>
      </c>
      <c r="G177" s="85">
        <v>0</v>
      </c>
      <c r="H177" s="85">
        <v>0</v>
      </c>
      <c r="I177" s="85">
        <v>0</v>
      </c>
      <c r="J177" s="57">
        <v>0</v>
      </c>
      <c r="K177" s="135">
        <v>0</v>
      </c>
      <c r="L177" s="142">
        <v>0</v>
      </c>
      <c r="M177" s="142">
        <v>0</v>
      </c>
      <c r="N177" s="135">
        <v>0</v>
      </c>
      <c r="O177" s="142">
        <v>0</v>
      </c>
      <c r="P177" s="85">
        <v>0</v>
      </c>
      <c r="Q177" s="85">
        <v>0</v>
      </c>
      <c r="R177" s="57">
        <v>0</v>
      </c>
      <c r="S177" s="57">
        <v>0</v>
      </c>
      <c r="T177" s="57">
        <v>0</v>
      </c>
      <c r="U177" s="57">
        <v>0</v>
      </c>
      <c r="V177" s="209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21"/>
      <c r="AZ177" s="21"/>
      <c r="BA177" s="21"/>
      <c r="BB177" s="21"/>
      <c r="BC177" s="21"/>
      <c r="BD177" s="21"/>
      <c r="BE177" s="21"/>
      <c r="BF177" s="21"/>
      <c r="BG177" s="21"/>
      <c r="BH177" s="21"/>
      <c r="BI177" s="21"/>
      <c r="BJ177" s="21"/>
      <c r="BK177" s="21"/>
      <c r="BL177" s="21"/>
      <c r="BM177" s="21"/>
      <c r="BN177" s="21"/>
    </row>
    <row r="178" spans="1:66" s="24" customFormat="1" x14ac:dyDescent="0.3">
      <c r="A178" s="125">
        <v>4262</v>
      </c>
      <c r="B178" s="171" t="s">
        <v>18</v>
      </c>
      <c r="C178" s="127">
        <v>0</v>
      </c>
      <c r="D178" s="127">
        <v>0</v>
      </c>
      <c r="E178" s="136">
        <v>0</v>
      </c>
      <c r="F178" s="140">
        <v>0</v>
      </c>
      <c r="G178" s="140">
        <v>0</v>
      </c>
      <c r="H178" s="140">
        <v>0</v>
      </c>
      <c r="I178" s="140">
        <v>0</v>
      </c>
      <c r="J178" s="141">
        <v>0</v>
      </c>
      <c r="K178" s="136">
        <v>0</v>
      </c>
      <c r="L178" s="131">
        <v>0</v>
      </c>
      <c r="M178" s="131">
        <v>0</v>
      </c>
      <c r="N178" s="136">
        <v>0</v>
      </c>
      <c r="O178" s="131">
        <v>0</v>
      </c>
      <c r="P178" s="140">
        <v>0</v>
      </c>
      <c r="Q178" s="140">
        <v>0</v>
      </c>
      <c r="R178" s="141">
        <v>0</v>
      </c>
      <c r="S178" s="141">
        <v>0</v>
      </c>
      <c r="T178" s="141">
        <v>0</v>
      </c>
      <c r="U178" s="141">
        <v>0</v>
      </c>
      <c r="V178" s="207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</row>
    <row r="179" spans="1:66" ht="19.5" thickBot="1" x14ac:dyDescent="0.35">
      <c r="A179" s="65">
        <v>42621</v>
      </c>
      <c r="B179" s="176" t="s">
        <v>18</v>
      </c>
      <c r="C179" s="118">
        <v>0</v>
      </c>
      <c r="D179" s="118">
        <v>0</v>
      </c>
      <c r="E179" s="119">
        <v>0</v>
      </c>
      <c r="F179" s="54">
        <v>0</v>
      </c>
      <c r="G179" s="54">
        <v>0</v>
      </c>
      <c r="H179" s="54">
        <v>0</v>
      </c>
      <c r="I179" s="54">
        <v>0</v>
      </c>
      <c r="J179" s="54">
        <v>0</v>
      </c>
      <c r="K179" s="119">
        <v>0</v>
      </c>
      <c r="L179" s="89">
        <v>0</v>
      </c>
      <c r="M179" s="89">
        <v>0</v>
      </c>
      <c r="N179" s="119">
        <v>0</v>
      </c>
      <c r="O179" s="89">
        <v>0</v>
      </c>
      <c r="P179" s="54">
        <v>0</v>
      </c>
      <c r="Q179" s="54">
        <v>0</v>
      </c>
      <c r="R179" s="54">
        <v>0</v>
      </c>
      <c r="S179" s="54">
        <v>0</v>
      </c>
      <c r="T179" s="54">
        <v>0</v>
      </c>
      <c r="U179" s="54">
        <v>0</v>
      </c>
    </row>
    <row r="180" spans="1:66" ht="19.5" thickBot="1" x14ac:dyDescent="0.35">
      <c r="A180" s="55"/>
      <c r="B180" s="177" t="s">
        <v>15</v>
      </c>
      <c r="C180" s="117">
        <v>10409730</v>
      </c>
      <c r="D180" s="117">
        <v>4848068.29</v>
      </c>
      <c r="E180" s="135">
        <f>D180/C180*100</f>
        <v>46.572469122638147</v>
      </c>
      <c r="F180" s="122">
        <f>F7</f>
        <v>630000</v>
      </c>
      <c r="G180" s="122">
        <f>G7</f>
        <v>471041.32</v>
      </c>
      <c r="H180" s="85">
        <f>H7+H150</f>
        <v>394593</v>
      </c>
      <c r="I180" s="85">
        <f>I150+I7</f>
        <v>564648.83000000007</v>
      </c>
      <c r="J180" s="57">
        <f>J7</f>
        <v>20000</v>
      </c>
      <c r="K180" s="135">
        <v>0</v>
      </c>
      <c r="L180" s="142">
        <f>L7+L150</f>
        <v>679300</v>
      </c>
      <c r="M180" s="142">
        <f>M150+M7</f>
        <v>314686.89999999997</v>
      </c>
      <c r="N180" s="135">
        <v>0</v>
      </c>
      <c r="O180" s="142">
        <f>O7</f>
        <v>10799.99</v>
      </c>
      <c r="P180" s="85">
        <f>P7+P154</f>
        <v>8631000</v>
      </c>
      <c r="Q180" s="85">
        <f>Q7</f>
        <v>3459843.78</v>
      </c>
      <c r="R180" s="85">
        <f>R7</f>
        <v>8225.5499999999993</v>
      </c>
      <c r="S180" s="85">
        <f>S7</f>
        <v>4057.12</v>
      </c>
      <c r="T180" s="57">
        <f>T7</f>
        <v>46611.45</v>
      </c>
      <c r="U180" s="178">
        <f>U7</f>
        <v>22990.35</v>
      </c>
    </row>
    <row r="181" spans="1:66" s="19" customFormat="1" ht="14.25" customHeight="1" thickBot="1" x14ac:dyDescent="0.35">
      <c r="A181" s="37"/>
      <c r="B181" s="38"/>
      <c r="C181" s="8"/>
      <c r="D181" s="8"/>
      <c r="E181" s="8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  <c r="S181" s="39"/>
      <c r="T181" s="39"/>
      <c r="V181" s="207"/>
    </row>
    <row r="182" spans="1:66" s="19" customFormat="1" ht="14.25" customHeight="1" x14ac:dyDescent="0.3">
      <c r="A182" s="195" t="s">
        <v>151</v>
      </c>
      <c r="B182" s="196"/>
      <c r="C182" s="196"/>
      <c r="D182" s="196"/>
      <c r="E182" s="196"/>
      <c r="F182" s="196"/>
      <c r="G182" s="196"/>
      <c r="H182" s="196"/>
      <c r="I182" s="196"/>
      <c r="J182" s="197"/>
      <c r="K182" s="180"/>
      <c r="L182" s="204">
        <v>-30000</v>
      </c>
      <c r="M182" s="94"/>
      <c r="N182" s="94"/>
      <c r="O182" s="94"/>
      <c r="P182" s="39"/>
      <c r="Q182" s="39"/>
      <c r="R182" s="39"/>
      <c r="S182" s="39"/>
      <c r="T182" s="39"/>
      <c r="V182" s="207"/>
    </row>
    <row r="183" spans="1:66" s="19" customFormat="1" ht="14.25" customHeight="1" x14ac:dyDescent="0.3">
      <c r="A183" s="198"/>
      <c r="B183" s="199"/>
      <c r="C183" s="199"/>
      <c r="D183" s="199"/>
      <c r="E183" s="199"/>
      <c r="F183" s="199"/>
      <c r="G183" s="199"/>
      <c r="H183" s="199"/>
      <c r="I183" s="199"/>
      <c r="J183" s="200"/>
      <c r="K183" s="181"/>
      <c r="L183" s="205"/>
      <c r="M183" s="94"/>
      <c r="N183" s="94"/>
      <c r="O183" s="94"/>
      <c r="P183" s="39"/>
      <c r="Q183" s="39"/>
      <c r="R183" s="39"/>
      <c r="S183" s="39"/>
      <c r="T183" s="39"/>
      <c r="V183" s="207"/>
    </row>
    <row r="184" spans="1:66" s="19" customFormat="1" ht="14.25" customHeight="1" thickBot="1" x14ac:dyDescent="0.35">
      <c r="A184" s="201"/>
      <c r="B184" s="202"/>
      <c r="C184" s="202"/>
      <c r="D184" s="202"/>
      <c r="E184" s="202"/>
      <c r="F184" s="202"/>
      <c r="G184" s="202"/>
      <c r="H184" s="202"/>
      <c r="I184" s="202"/>
      <c r="J184" s="203"/>
      <c r="K184" s="182"/>
      <c r="L184" s="206"/>
      <c r="M184" s="94"/>
      <c r="N184" s="94"/>
      <c r="O184" s="94"/>
      <c r="P184" s="39"/>
      <c r="Q184" s="39"/>
      <c r="R184" s="39"/>
      <c r="S184" s="39"/>
      <c r="T184" s="39"/>
      <c r="V184" s="207"/>
    </row>
    <row r="185" spans="1:66" s="19" customFormat="1" ht="14.25" customHeight="1" x14ac:dyDescent="0.3">
      <c r="A185" s="37"/>
      <c r="B185" s="38"/>
      <c r="C185" s="8"/>
      <c r="D185" s="8"/>
      <c r="E185" s="8"/>
      <c r="F185" s="39"/>
      <c r="G185" s="39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  <c r="S185" s="39"/>
      <c r="T185" s="39"/>
      <c r="V185" s="207"/>
    </row>
    <row r="186" spans="1:66" s="19" customFormat="1" ht="14.25" customHeight="1" x14ac:dyDescent="0.35">
      <c r="A186" s="58"/>
      <c r="B186" s="59"/>
      <c r="C186" s="8"/>
      <c r="D186" s="8"/>
      <c r="E186" s="8"/>
      <c r="F186" s="39"/>
      <c r="G186" s="39"/>
      <c r="H186" s="39"/>
      <c r="I186" s="39"/>
      <c r="J186" s="39"/>
      <c r="K186" s="39"/>
      <c r="L186" s="39"/>
      <c r="M186" s="39"/>
      <c r="N186" s="39"/>
      <c r="O186" s="39"/>
      <c r="P186" s="39"/>
      <c r="Q186" s="39"/>
      <c r="R186" s="39"/>
      <c r="S186" s="39"/>
      <c r="T186" s="39"/>
      <c r="V186" s="207"/>
    </row>
    <row r="187" spans="1:66" ht="26.25" x14ac:dyDescent="0.4">
      <c r="A187" s="194" t="s">
        <v>145</v>
      </c>
      <c r="B187" s="194"/>
      <c r="C187" s="4"/>
      <c r="D187" s="4"/>
      <c r="E187" s="4"/>
      <c r="H187" s="12"/>
      <c r="I187" s="12"/>
      <c r="J187" s="40"/>
      <c r="K187" s="40"/>
      <c r="L187" s="40"/>
      <c r="M187" s="40"/>
      <c r="N187" s="40"/>
      <c r="O187" s="40"/>
      <c r="P187" s="14"/>
      <c r="Q187" s="14"/>
      <c r="R187" s="14"/>
      <c r="S187" s="14"/>
    </row>
    <row r="188" spans="1:66" ht="26.25" x14ac:dyDescent="0.4">
      <c r="A188" s="60"/>
      <c r="B188" s="61"/>
      <c r="C188" s="4"/>
      <c r="D188" s="4"/>
      <c r="E188" s="4"/>
      <c r="F188" s="41"/>
      <c r="G188" s="41"/>
      <c r="H188" s="12"/>
      <c r="I188" s="12"/>
      <c r="J188" s="12"/>
      <c r="K188" s="12"/>
      <c r="L188" s="3"/>
      <c r="M188" s="3"/>
      <c r="N188" s="3"/>
      <c r="O188" s="3"/>
      <c r="P188" s="14"/>
      <c r="Q188" s="14"/>
      <c r="R188" s="14"/>
      <c r="S188" s="14"/>
      <c r="T188" s="43"/>
    </row>
    <row r="189" spans="1:66" ht="26.25" x14ac:dyDescent="0.4">
      <c r="A189" s="194" t="s">
        <v>143</v>
      </c>
      <c r="B189" s="194"/>
      <c r="C189" s="4"/>
      <c r="D189" s="4"/>
      <c r="E189" s="4"/>
      <c r="H189" s="12"/>
      <c r="I189" s="12"/>
      <c r="J189" s="3"/>
      <c r="K189" s="3"/>
      <c r="L189" s="3"/>
      <c r="M189" s="3"/>
      <c r="N189" s="3"/>
      <c r="O189" s="3"/>
      <c r="P189" s="14"/>
      <c r="Q189" s="14"/>
      <c r="R189" s="14"/>
      <c r="S189" s="14"/>
      <c r="T189" s="43"/>
    </row>
    <row r="190" spans="1:66" ht="25.5" customHeight="1" x14ac:dyDescent="0.3">
      <c r="A190" s="193" t="s">
        <v>144</v>
      </c>
      <c r="B190" s="193"/>
      <c r="C190" s="42"/>
      <c r="D190" s="42"/>
      <c r="E190" s="42"/>
      <c r="H190" s="12"/>
      <c r="I190" s="12"/>
      <c r="J190" s="192"/>
      <c r="K190" s="192"/>
      <c r="L190" s="192"/>
      <c r="M190" s="93"/>
      <c r="N190" s="179"/>
      <c r="O190" s="179"/>
      <c r="P190" s="5"/>
      <c r="Q190" s="5"/>
      <c r="R190" s="5"/>
      <c r="S190" s="5"/>
    </row>
    <row r="191" spans="1:66" ht="25.5" customHeight="1" x14ac:dyDescent="0.3">
      <c r="A191" s="193"/>
      <c r="B191" s="193"/>
      <c r="C191" s="6"/>
      <c r="D191" s="6"/>
      <c r="E191" s="6"/>
      <c r="H191" s="12"/>
      <c r="I191" s="12"/>
      <c r="J191" s="3"/>
      <c r="K191" s="3"/>
      <c r="L191" s="3"/>
      <c r="M191" s="3"/>
      <c r="N191" s="3"/>
      <c r="O191" s="3"/>
      <c r="P191" s="5"/>
      <c r="Q191" s="5"/>
      <c r="R191" s="5"/>
      <c r="S191" s="5"/>
    </row>
    <row r="192" spans="1:66" ht="26.25" x14ac:dyDescent="0.4">
      <c r="A192" s="60"/>
      <c r="B192" s="61"/>
      <c r="F192" s="44"/>
      <c r="G192" s="44"/>
      <c r="H192" s="44"/>
      <c r="I192" s="44"/>
      <c r="J192" s="44"/>
      <c r="K192" s="44"/>
      <c r="L192" s="44"/>
      <c r="M192" s="44"/>
      <c r="N192" s="44"/>
      <c r="O192" s="44"/>
      <c r="P192" s="3"/>
      <c r="Q192" s="3"/>
      <c r="R192" s="3"/>
      <c r="S192" s="3"/>
    </row>
    <row r="193" spans="1:15" ht="26.25" x14ac:dyDescent="0.4">
      <c r="A193" s="62"/>
      <c r="B193" s="63"/>
      <c r="H193" s="12"/>
      <c r="I193" s="12"/>
      <c r="J193" s="12"/>
      <c r="K193" s="12"/>
      <c r="L193" s="12"/>
      <c r="M193" s="12"/>
      <c r="N193" s="12"/>
      <c r="O193" s="12"/>
    </row>
    <row r="194" spans="1:15" x14ac:dyDescent="0.3">
      <c r="H194" s="12"/>
      <c r="I194" s="12"/>
      <c r="J194" s="12"/>
      <c r="K194" s="12"/>
      <c r="L194" s="12"/>
      <c r="M194" s="12"/>
      <c r="N194" s="12"/>
      <c r="O194" s="12"/>
    </row>
  </sheetData>
  <mergeCells count="7">
    <mergeCell ref="A1:T3"/>
    <mergeCell ref="J190:L190"/>
    <mergeCell ref="A190:B191"/>
    <mergeCell ref="A189:B189"/>
    <mergeCell ref="A187:B187"/>
    <mergeCell ref="A182:J184"/>
    <mergeCell ref="L182:L184"/>
  </mergeCells>
  <phoneticPr fontId="5" type="noConversion"/>
  <printOptions horizontalCentered="1"/>
  <pageMargins left="0.74803149606299213" right="0.74803149606299213" top="0.98425196850393704" bottom="0.98425196850393704" header="0.51181102362204722" footer="0.51181102362204722"/>
  <pageSetup paperSize="8" scale="4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JLP(R)FP-Ril</vt:lpstr>
    </vt:vector>
  </TitlesOfParts>
  <Company>noname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RADULOVIĆ</dc:creator>
  <cp:lastModifiedBy>Racunovodstvo</cp:lastModifiedBy>
  <cp:lastPrinted>2022-07-05T14:09:24Z</cp:lastPrinted>
  <dcterms:created xsi:type="dcterms:W3CDTF">2007-11-26T13:30:35Z</dcterms:created>
  <dcterms:modified xsi:type="dcterms:W3CDTF">2022-07-05T14:09:27Z</dcterms:modified>
</cp:coreProperties>
</file>