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05" windowWidth="15480" windowHeight="11580" activeTab="1"/>
  </bookViews>
  <sheets>
    <sheet name="JLP(R)FP-Ril" sheetId="5" r:id="rId1"/>
    <sheet name="OPĆI DIO" sheetId="6" r:id="rId2"/>
  </sheets>
  <calcPr calcId="124519"/>
</workbook>
</file>

<file path=xl/calcChain.xml><?xml version="1.0" encoding="utf-8"?>
<calcChain xmlns="http://schemas.openxmlformats.org/spreadsheetml/2006/main">
  <c r="M192" i="5"/>
  <c r="M163"/>
  <c r="M167"/>
  <c r="M184"/>
  <c r="M185"/>
  <c r="B1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43"/>
  <c r="O192"/>
  <c r="O43"/>
  <c r="O52"/>
  <c r="O91"/>
  <c r="O98"/>
  <c r="B14"/>
  <c r="B12"/>
  <c r="B8"/>
  <c r="N192"/>
  <c r="J154"/>
  <c r="J151"/>
  <c r="J149"/>
  <c r="J147"/>
  <c r="J143"/>
  <c r="J139"/>
  <c r="J138" s="1"/>
  <c r="J131"/>
  <c r="J127"/>
  <c r="J121"/>
  <c r="J118"/>
  <c r="J112"/>
  <c r="J106"/>
  <c r="J103"/>
  <c r="J98"/>
  <c r="J95"/>
  <c r="J89"/>
  <c r="J87"/>
  <c r="J84"/>
  <c r="J78"/>
  <c r="J70"/>
  <c r="J63"/>
  <c r="J54"/>
  <c r="G43"/>
  <c r="G112"/>
  <c r="B11" i="6"/>
  <c r="B8"/>
  <c r="B25"/>
  <c r="D11"/>
  <c r="C11"/>
  <c r="D8"/>
  <c r="C8"/>
  <c r="J92" i="5" l="1"/>
  <c r="J142"/>
  <c r="J53"/>
  <c r="J69"/>
  <c r="J91"/>
  <c r="J52" l="1"/>
  <c r="J43" l="1"/>
  <c r="J192" l="1"/>
  <c r="B10" l="1"/>
  <c r="B15" s="1"/>
  <c r="B17" s="1"/>
</calcChain>
</file>

<file path=xl/sharedStrings.xml><?xml version="1.0" encoding="utf-8"?>
<sst xmlns="http://schemas.openxmlformats.org/spreadsheetml/2006/main" count="224" uniqueCount="203">
  <si>
    <t>Naziv računa</t>
  </si>
  <si>
    <t>Donacije</t>
  </si>
  <si>
    <t>Ostali nespomenuti rashodi poslovanja</t>
  </si>
  <si>
    <t xml:space="preserve">Rashodi za materijal i energiju </t>
  </si>
  <si>
    <t xml:space="preserve">Rashodi za usluge </t>
  </si>
  <si>
    <t>Financijski rashodi</t>
  </si>
  <si>
    <t xml:space="preserve">Ostali financijski rashodi </t>
  </si>
  <si>
    <t xml:space="preserve">Rashodi za zaposlene </t>
  </si>
  <si>
    <t>Prihodi za posebne namjene</t>
  </si>
  <si>
    <t>Opći prihodi i primici</t>
  </si>
  <si>
    <t>M.P.</t>
  </si>
  <si>
    <t>Pomoći</t>
  </si>
  <si>
    <t>Obrazac JLP(R)S FP-RiI</t>
  </si>
  <si>
    <t>Korisnik proračuna</t>
  </si>
  <si>
    <t>Prihodi i primici</t>
  </si>
  <si>
    <t>Ukupno</t>
  </si>
  <si>
    <t>Brojčana oznaka i naziv glavnog programa</t>
  </si>
  <si>
    <t>Račun rashoda/izdatka</t>
  </si>
  <si>
    <t>Ostali rashodi za zaposlene</t>
  </si>
  <si>
    <t>Materijalni rashodi</t>
  </si>
  <si>
    <t xml:space="preserve">Plaće   </t>
  </si>
  <si>
    <t xml:space="preserve">Rashodi za nabavu proizvodne dugotrajne imovine </t>
  </si>
  <si>
    <t xml:space="preserve">Postrojenja i oprema </t>
  </si>
  <si>
    <t xml:space="preserve">Knjige, umjetnička djela </t>
  </si>
  <si>
    <t>Namjenski primici od zaduživ.</t>
  </si>
  <si>
    <t xml:space="preserve">UKUPNO </t>
  </si>
  <si>
    <t>Doprinosi na plaće</t>
  </si>
  <si>
    <t>Nakn.tr.osob.izvan rad.odn.</t>
  </si>
  <si>
    <t>Ulaganja u računalne prog.</t>
  </si>
  <si>
    <t>Plaće za redovan rad</t>
  </si>
  <si>
    <t>Ostal rashodi za zaposlene</t>
  </si>
  <si>
    <t>Dop.za obv.zdrav.osig.</t>
  </si>
  <si>
    <t>Dop.za obv.zdr.os.u sl.nez.</t>
  </si>
  <si>
    <t>Službena putovanja</t>
  </si>
  <si>
    <t>Naknade za prijevoz</t>
  </si>
  <si>
    <t>Stručno usavršavanje</t>
  </si>
  <si>
    <t>Uredski materijal</t>
  </si>
  <si>
    <t>Električna energija</t>
  </si>
  <si>
    <t>Mat.i dij.za tek.i inv.održ.</t>
  </si>
  <si>
    <t>Sitan inventar i auto gume</t>
  </si>
  <si>
    <t>Usluge tel.,pošte i prijevoza</t>
  </si>
  <si>
    <t>Usl. Tek.i inv.održ.opreme</t>
  </si>
  <si>
    <t>Usl. Promidžbe i informiranja</t>
  </si>
  <si>
    <t>Komunalne usluge</t>
  </si>
  <si>
    <t>Zdravst. I veterin.usluge</t>
  </si>
  <si>
    <t>Intelektualne i osobne usluge</t>
  </si>
  <si>
    <t>Računalne usluge</t>
  </si>
  <si>
    <t>Ostale usluge</t>
  </si>
  <si>
    <t>Reprezentacija</t>
  </si>
  <si>
    <t>Članarine</t>
  </si>
  <si>
    <t>Bank.usl.i usl.plat.prometa</t>
  </si>
  <si>
    <t>Uredska oprema i namještaj</t>
  </si>
  <si>
    <t>Komunikacijska oprema</t>
  </si>
  <si>
    <t>Sportska i glazbena oprema</t>
  </si>
  <si>
    <t>Ostala oprema</t>
  </si>
  <si>
    <t>Knjige</t>
  </si>
  <si>
    <t>Zatezne kamate</t>
  </si>
  <si>
    <t>Premije osiguranja</t>
  </si>
  <si>
    <t>Pristojbe i naknade</t>
  </si>
  <si>
    <t>Oprema za održavanje i zaštitu</t>
  </si>
  <si>
    <t>Nakn. Za koriš. Osob. Aut. U sl. svrhe</t>
  </si>
  <si>
    <t>Sl.rad.i zašt.odjeća i obuća</t>
  </si>
  <si>
    <t>Prihodi od financijske imovine</t>
  </si>
  <si>
    <t>Naknade troškova zaposlenima</t>
  </si>
  <si>
    <t>Zakupnine i najamnine</t>
  </si>
  <si>
    <t>Nematerijalna imovina</t>
  </si>
  <si>
    <t>Ostala prava</t>
  </si>
  <si>
    <t>Rashodi za nabavu neproizvedene dugotrajne imovine</t>
  </si>
  <si>
    <t>Procjena 2019.</t>
  </si>
  <si>
    <t xml:space="preserve"> Procjena 2019.</t>
  </si>
  <si>
    <t>Negativne tečajne razlike</t>
  </si>
  <si>
    <t>GLAZBENA ŠKOLA JOSIPA RUNJANINA</t>
  </si>
  <si>
    <t>01 Glazbena škola Josipa Runjanina Vinkovci</t>
  </si>
  <si>
    <t>Vlastiti</t>
  </si>
  <si>
    <t>Državni proračun- MZO</t>
  </si>
  <si>
    <t>Županijski proračun</t>
  </si>
  <si>
    <t xml:space="preserve">(Zlatko Dovhanj) </t>
  </si>
  <si>
    <t>Gradski  proračun- DEC.</t>
  </si>
  <si>
    <t>Gradski proračun</t>
  </si>
  <si>
    <t>Materijal i sirovine</t>
  </si>
  <si>
    <t>Umjetnička djela- izložena u galerijama</t>
  </si>
  <si>
    <t>Brojčana oznaka i naziv programa:  8532 Tehničko i strukovno obrazovanje</t>
  </si>
  <si>
    <t>Brojčana oznaka funkcijske klasifikacije:   912 Osnovno obrazovanje</t>
  </si>
  <si>
    <t>Brojčana oznaka lokacijske klasifikacije:   487 Vinkovci</t>
  </si>
  <si>
    <t>Dnevnice za sl. put u zemlji</t>
  </si>
  <si>
    <t>Dnevnice za sl.put u inozemstvu</t>
  </si>
  <si>
    <t>Naknada za smještaj na sl.put u zemlji</t>
  </si>
  <si>
    <t>Naknada za smještaj na sl. putu u inozemstvu</t>
  </si>
  <si>
    <t>Naknade za prijevoz na sl.putu u zemlji</t>
  </si>
  <si>
    <t>Naknade za prijevoz na sl.putu u inozemstvu</t>
  </si>
  <si>
    <t>Dnevnice Per Diem</t>
  </si>
  <si>
    <t>Seminari,savjetovanja i simpoziji</t>
  </si>
  <si>
    <t>Tečajevi i stručni ispiti</t>
  </si>
  <si>
    <t>Ostale naknade tr.zaposlenima</t>
  </si>
  <si>
    <t>Literatura,publik.,časop.i glasila</t>
  </si>
  <si>
    <t>Arhivski materijal</t>
  </si>
  <si>
    <t>Mater.i sred.za čišć.i održavanje</t>
  </si>
  <si>
    <t>Mater.za higij.potrebe i njegu</t>
  </si>
  <si>
    <t>Ostali mater.za potrebe red.poslov.</t>
  </si>
  <si>
    <t>Topla voda, toplana</t>
  </si>
  <si>
    <t>Plin</t>
  </si>
  <si>
    <t>Motorni benzin i dizel gorivo</t>
  </si>
  <si>
    <t>Ostali mater.za proiz.energ,ugljen, drvo</t>
  </si>
  <si>
    <t>Usluge telefona,telefaxa</t>
  </si>
  <si>
    <t>Poštarina, pisma,tiskanice</t>
  </si>
  <si>
    <t>Mat.i dij.za tek.i inv.održ. Građ.objekata</t>
  </si>
  <si>
    <t>Ostali mat.i dijelovi za tek.i inv.održ.</t>
  </si>
  <si>
    <t>Tisak</t>
  </si>
  <si>
    <t>Ostale usluge promidž.i inform.</t>
  </si>
  <si>
    <t>Uslug.tek.i inv.održ.građ.objekata</t>
  </si>
  <si>
    <t>Usluge tek. I invest.održ.postr. I opreme</t>
  </si>
  <si>
    <t>Usluge tek. I invest.održ.prijevoz.sredst.</t>
  </si>
  <si>
    <t>Opskrba vodom</t>
  </si>
  <si>
    <t>Iznašanje i odvoz smeća</t>
  </si>
  <si>
    <t>Deratizacija i dezinsekcija</t>
  </si>
  <si>
    <t>Dimnjačarske i ekološke usluge</t>
  </si>
  <si>
    <t>Ostale komunalne usluge</t>
  </si>
  <si>
    <t>Zakupnine i najamnine za građ.objekte</t>
  </si>
  <si>
    <t>Zakupnine i najamnine za opremu</t>
  </si>
  <si>
    <t>Obvezni i preventivni zdravst.pregl.zap.</t>
  </si>
  <si>
    <t>Autorski honorari</t>
  </si>
  <si>
    <t>Ugovori o djelu</t>
  </si>
  <si>
    <t>Usluge odvjetnika i pravnog savjetovanja</t>
  </si>
  <si>
    <t>Ostale intelektualne usluge</t>
  </si>
  <si>
    <t>Usluge razvoja sotvarea</t>
  </si>
  <si>
    <t>Ostale računalne usluge</t>
  </si>
  <si>
    <t>Film i izrada fotografija</t>
  </si>
  <si>
    <t>Usluga čuvanja imovine i osoba</t>
  </si>
  <si>
    <t>Ostale nespomenute usluge</t>
  </si>
  <si>
    <t>Premija osiguranja zaposlenih</t>
  </si>
  <si>
    <t>Tuzemne članarine</t>
  </si>
  <si>
    <t>Usluge banaka</t>
  </si>
  <si>
    <t>Rashodi protokola(vijenci,svijeće,cvijeće)</t>
  </si>
  <si>
    <t>Grafičke i tiskars.usl.,usluge kopiranja,uvezivanja</t>
  </si>
  <si>
    <t>Naknade troškova službenog puta</t>
  </si>
  <si>
    <t>Računala i računalna oprema</t>
  </si>
  <si>
    <t>Ostala uredska oprema</t>
  </si>
  <si>
    <t>Ostala oprema za održavanje i zaštitu</t>
  </si>
  <si>
    <t>Glazbeni instrumenti i oprema</t>
  </si>
  <si>
    <t>Djela likovnih umjetnika</t>
  </si>
  <si>
    <t>Javnobilježničke pristojbe</t>
  </si>
  <si>
    <t>Premija osiguranja prijevoz.sredstava</t>
  </si>
  <si>
    <t>Premija osiguranja ostale imovine</t>
  </si>
  <si>
    <t>Naknada ostalih troškova</t>
  </si>
  <si>
    <t>Usluge pri registraciji prijevoz.sredstava</t>
  </si>
  <si>
    <t>Usluge ažuriranja računalnih baza</t>
  </si>
  <si>
    <t>Ostale zakupnine i najamine</t>
  </si>
  <si>
    <t>Ostale usluge za komunikaciju i prijevoz</t>
  </si>
  <si>
    <t>Rent a car i taxy prijevoz</t>
  </si>
  <si>
    <t>Usluge interneta</t>
  </si>
  <si>
    <t>Zakupnine i najamnine za prijevozna sredstva</t>
  </si>
  <si>
    <t>Čišćenje i pranje</t>
  </si>
  <si>
    <t>Ostale usluge tek.invest.održavanja</t>
  </si>
  <si>
    <t>Uredski namještaj</t>
  </si>
  <si>
    <t>Oprema za ventilaciju,grijanje i hlađenje</t>
  </si>
  <si>
    <t>Vlastiti prihodi</t>
  </si>
  <si>
    <t>Predsjednik školskog odbora</t>
  </si>
  <si>
    <t>Brojčana oznaka i naziv aktivnosti:  01887211</t>
  </si>
  <si>
    <t>Ravnatelj:</t>
  </si>
  <si>
    <t xml:space="preserve">(Darko Domaćinović) </t>
  </si>
  <si>
    <t>Telefoni i ostali uređaji</t>
  </si>
  <si>
    <t>Novč.naknada zbog nezapoš.invalida</t>
  </si>
  <si>
    <t xml:space="preserve">Plan 2018. </t>
  </si>
  <si>
    <t xml:space="preserve"> Procjena 2020.</t>
  </si>
  <si>
    <t>Prihodi od nefin. Im. i nadoknade šteta s osnova osiguranja</t>
  </si>
  <si>
    <t>Plan 2018.</t>
  </si>
  <si>
    <t>Procjena 2020.</t>
  </si>
  <si>
    <t>Radio i TV prijemnici</t>
  </si>
  <si>
    <t>Ostala komunikacijska oprema</t>
  </si>
  <si>
    <t>Oprema za održavanje prostorija</t>
  </si>
  <si>
    <t>Projekcija plana za 2019.</t>
  </si>
  <si>
    <t>PRIHODI UKUPNO</t>
  </si>
  <si>
    <t>PRIHODI POSLOVANJA</t>
  </si>
  <si>
    <t>PRIHODI OD PRODAJE NEFINANCIJSKE IMOVINE</t>
  </si>
  <si>
    <t>RASHODI UKUPNO</t>
  </si>
  <si>
    <t>RASHODI POSLOVANJA</t>
  </si>
  <si>
    <t>RASHODI ZA NEFINANCIJSKU IMOVINU</t>
  </si>
  <si>
    <t>VIŠAK / MANJAK IZ PRETHODNE GODINE</t>
  </si>
  <si>
    <t>PRIMICI OD FINANCIJSKE IMOVINE I ZADUŽIVANJA</t>
  </si>
  <si>
    <t>IZDACI ZA FINANCIJSU IMOVINU I OTPLATU ZAJMOVA</t>
  </si>
  <si>
    <t>NETO FINANCIRANJE</t>
  </si>
  <si>
    <t>VIŠAK / MANJAK + NETO FINANCIRANJE</t>
  </si>
  <si>
    <t>Ravnatelj: ______________________</t>
  </si>
  <si>
    <t>Predsjednik Školskog odbora: ______________________</t>
  </si>
  <si>
    <t xml:space="preserve">Novi plan za 2018. </t>
  </si>
  <si>
    <t>Projekcija plana za 2020.</t>
  </si>
  <si>
    <t>PROJEKCIJA PLANA ZA 2019. I 2020. GODINU</t>
  </si>
  <si>
    <t xml:space="preserve">OPĆI DIO </t>
  </si>
  <si>
    <t>Povećanje/smanjenje</t>
  </si>
  <si>
    <t xml:space="preserve">PLAN SMANJENJA MANJKA ZA 2018. GODINU </t>
  </si>
  <si>
    <t xml:space="preserve">RAZLIKA- VIŠAK / MANJAK </t>
  </si>
  <si>
    <t xml:space="preserve">Pokrivanje manjka iz 2017. </t>
  </si>
  <si>
    <t>AKCIJSKI PLAN SMANJENJA MANJKA IZ PRETHODNE GODINE (VLASTITA SREDSTVA)</t>
  </si>
  <si>
    <t>Usluge agencija, studentskog servisa</t>
  </si>
  <si>
    <t>Manjak na dan 26.09.2018.</t>
  </si>
  <si>
    <t xml:space="preserve">III. IZMJENE I DOPUNE - Plan rashoda i izdataka 2018. i procjene 2019. i 2020. </t>
  </si>
  <si>
    <t>Datum: 10.12.2018.</t>
  </si>
  <si>
    <t xml:space="preserve">                                 M.P.                                 10.12.2018.</t>
  </si>
  <si>
    <t xml:space="preserve">III. IZMJENA I DOPUNA FINANCIJSKOG PLANA GLAZBENE ŠKOLE JOSIPA RUNJANINA ZA 2018. </t>
  </si>
  <si>
    <t>Licence</t>
  </si>
  <si>
    <t>Laboratorijske usluge</t>
  </si>
  <si>
    <t>Prihodi od prodaje nefinancijske imovine</t>
  </si>
  <si>
    <t>Novi plan za 2018.  od 10.12.2018.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</si>
</sst>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#,##0.00\ _k_n"/>
  </numFmts>
  <fonts count="2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4"/>
      <name val="Arial"/>
      <family val="2"/>
      <charset val="238"/>
    </font>
    <font>
      <sz val="14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name val="Arial Narrow"/>
      <family val="2"/>
      <charset val="238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4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name val="Times New Roman"/>
      <family val="1"/>
      <charset val="238"/>
    </font>
    <font>
      <i/>
      <sz val="14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i/>
      <sz val="16"/>
      <name val="Arial"/>
      <family val="2"/>
      <charset val="238"/>
    </font>
    <font>
      <b/>
      <sz val="16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20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341">
    <xf numFmtId="0" fontId="0" fillId="0" borderId="0" xfId="0"/>
    <xf numFmtId="3" fontId="7" fillId="0" borderId="0" xfId="0" applyNumberFormat="1" applyFont="1"/>
    <xf numFmtId="4" fontId="7" fillId="0" borderId="0" xfId="0" applyNumberFormat="1" applyFont="1"/>
    <xf numFmtId="0" fontId="9" fillId="0" borderId="0" xfId="0" applyFont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0" borderId="1" xfId="0" quotePrefix="1" applyNumberFormat="1" applyFont="1" applyBorder="1" applyAlignment="1">
      <alignment horizontal="left"/>
    </xf>
    <xf numFmtId="3" fontId="9" fillId="0" borderId="0" xfId="0" applyNumberFormat="1" applyFont="1" applyBorder="1"/>
    <xf numFmtId="4" fontId="9" fillId="0" borderId="0" xfId="0" applyNumberFormat="1" applyFont="1" applyBorder="1"/>
    <xf numFmtId="3" fontId="9" fillId="0" borderId="0" xfId="0" applyNumberFormat="1" applyFont="1" applyBorder="1" applyAlignment="1">
      <alignment wrapText="1"/>
    </xf>
    <xf numFmtId="3" fontId="9" fillId="0" borderId="0" xfId="0" applyNumberFormat="1" applyFont="1"/>
    <xf numFmtId="4" fontId="9" fillId="0" borderId="0" xfId="0" applyNumberFormat="1" applyFont="1"/>
    <xf numFmtId="3" fontId="8" fillId="0" borderId="0" xfId="0" applyNumberFormat="1" applyFont="1" applyAlignment="1">
      <alignment horizontal="left"/>
    </xf>
    <xf numFmtId="3" fontId="8" fillId="0" borderId="0" xfId="0" applyNumberFormat="1" applyFont="1"/>
    <xf numFmtId="4" fontId="8" fillId="0" borderId="0" xfId="0" applyNumberFormat="1" applyFont="1"/>
    <xf numFmtId="3" fontId="9" fillId="0" borderId="0" xfId="0" applyNumberFormat="1" applyFont="1" applyAlignment="1">
      <alignment wrapText="1"/>
    </xf>
    <xf numFmtId="3" fontId="8" fillId="0" borderId="0" xfId="0" quotePrefix="1" applyNumberFormat="1" applyFont="1" applyAlignment="1">
      <alignment horizontal="left"/>
    </xf>
    <xf numFmtId="3" fontId="10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/>
    </xf>
    <xf numFmtId="4" fontId="8" fillId="3" borderId="2" xfId="2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center" vertical="center"/>
    </xf>
    <xf numFmtId="3" fontId="10" fillId="4" borderId="0" xfId="0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4" fontId="8" fillId="0" borderId="2" xfId="0" quotePrefix="1" applyNumberFormat="1" applyFont="1" applyBorder="1" applyAlignment="1">
      <alignment horizontal="right" wrapText="1"/>
    </xf>
    <xf numFmtId="3" fontId="10" fillId="0" borderId="0" xfId="0" applyNumberFormat="1" applyFont="1" applyAlignment="1">
      <alignment horizontal="center"/>
    </xf>
    <xf numFmtId="43" fontId="9" fillId="0" borderId="0" xfId="2" applyFont="1" applyBorder="1"/>
    <xf numFmtId="4" fontId="8" fillId="4" borderId="0" xfId="0" applyNumberFormat="1" applyFont="1" applyFill="1" applyBorder="1"/>
    <xf numFmtId="43" fontId="8" fillId="0" borderId="0" xfId="2" applyFont="1" applyBorder="1"/>
    <xf numFmtId="0" fontId="7" fillId="0" borderId="0" xfId="0" applyNumberFormat="1" applyFont="1" applyAlignment="1">
      <alignment horizontal="center"/>
    </xf>
    <xf numFmtId="0" fontId="7" fillId="0" borderId="0" xfId="0" applyNumberFormat="1" applyFont="1"/>
    <xf numFmtId="3" fontId="7" fillId="0" borderId="0" xfId="0" applyNumberFormat="1" applyFont="1" applyAlignment="1">
      <alignment wrapText="1"/>
    </xf>
    <xf numFmtId="3" fontId="8" fillId="0" borderId="0" xfId="0" quotePrefix="1" applyNumberFormat="1" applyFont="1" applyBorder="1" applyAlignment="1">
      <alignment horizontal="left"/>
    </xf>
    <xf numFmtId="4" fontId="8" fillId="0" borderId="0" xfId="0" quotePrefix="1" applyNumberFormat="1" applyFont="1" applyBorder="1" applyAlignment="1">
      <alignment horizontal="left"/>
    </xf>
    <xf numFmtId="3" fontId="6" fillId="0" borderId="0" xfId="0" quotePrefix="1" applyNumberFormat="1" applyFont="1" applyFill="1" applyBorder="1" applyAlignment="1">
      <alignment horizontal="left"/>
    </xf>
    <xf numFmtId="4" fontId="6" fillId="0" borderId="0" xfId="0" quotePrefix="1" applyNumberFormat="1" applyFont="1" applyFill="1" applyBorder="1" applyAlignment="1">
      <alignment horizontal="left"/>
    </xf>
    <xf numFmtId="3" fontId="6" fillId="0" borderId="0" xfId="0" quotePrefix="1" applyNumberFormat="1" applyFont="1" applyFill="1" applyBorder="1" applyAlignment="1">
      <alignment horizontal="left" wrapText="1"/>
    </xf>
    <xf numFmtId="3" fontId="11" fillId="0" borderId="0" xfId="0" quotePrefix="1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center" wrapText="1"/>
    </xf>
    <xf numFmtId="3" fontId="7" fillId="0" borderId="0" xfId="0" applyNumberFormat="1" applyFont="1" applyBorder="1"/>
    <xf numFmtId="3" fontId="8" fillId="0" borderId="0" xfId="0" quotePrefix="1" applyNumberFormat="1" applyFont="1" applyFill="1" applyBorder="1" applyAlignment="1">
      <alignment horizontal="left"/>
    </xf>
    <xf numFmtId="3" fontId="8" fillId="0" borderId="0" xfId="0" applyNumberFormat="1" applyFont="1" applyBorder="1"/>
    <xf numFmtId="0" fontId="8" fillId="6" borderId="10" xfId="0" quotePrefix="1" applyNumberFormat="1" applyFont="1" applyFill="1" applyBorder="1" applyAlignment="1">
      <alignment horizontal="center" vertical="center" wrapText="1"/>
    </xf>
    <xf numFmtId="0" fontId="8" fillId="6" borderId="11" xfId="0" applyNumberFormat="1" applyFont="1" applyFill="1" applyBorder="1" applyAlignment="1">
      <alignment horizontal="center" vertical="center" wrapText="1"/>
    </xf>
    <xf numFmtId="4" fontId="8" fillId="6" borderId="11" xfId="0" applyNumberFormat="1" applyFont="1" applyFill="1" applyBorder="1" applyAlignment="1">
      <alignment horizontal="center" vertical="center" wrapText="1"/>
    </xf>
    <xf numFmtId="3" fontId="8" fillId="6" borderId="11" xfId="0" applyNumberFormat="1" applyFont="1" applyFill="1" applyBorder="1" applyAlignment="1">
      <alignment horizontal="center" vertical="center" wrapText="1"/>
    </xf>
    <xf numFmtId="3" fontId="8" fillId="6" borderId="11" xfId="0" quotePrefix="1" applyNumberFormat="1" applyFont="1" applyFill="1" applyBorder="1" applyAlignment="1">
      <alignment horizontal="center" vertical="center" wrapText="1"/>
    </xf>
    <xf numFmtId="3" fontId="8" fillId="6" borderId="12" xfId="0" quotePrefix="1" applyNumberFormat="1" applyFont="1" applyFill="1" applyBorder="1" applyAlignment="1">
      <alignment horizontal="center" vertical="center" wrapText="1"/>
    </xf>
    <xf numFmtId="0" fontId="13" fillId="5" borderId="3" xfId="0" quotePrefix="1" applyNumberFormat="1" applyFont="1" applyFill="1" applyBorder="1" applyAlignment="1">
      <alignment horizontal="left" vertical="center" wrapText="1"/>
    </xf>
    <xf numFmtId="3" fontId="7" fillId="4" borderId="0" xfId="0" applyNumberFormat="1" applyFont="1" applyFill="1"/>
    <xf numFmtId="0" fontId="8" fillId="3" borderId="8" xfId="0" applyNumberFormat="1" applyFont="1" applyFill="1" applyBorder="1" applyAlignment="1">
      <alignment horizontal="center"/>
    </xf>
    <xf numFmtId="0" fontId="8" fillId="3" borderId="5" xfId="0" applyNumberFormat="1" applyFont="1" applyFill="1" applyBorder="1" applyAlignment="1">
      <alignment horizontal="center"/>
    </xf>
    <xf numFmtId="3" fontId="12" fillId="3" borderId="0" xfId="0" applyNumberFormat="1" applyFont="1" applyFill="1"/>
    <xf numFmtId="3" fontId="12" fillId="4" borderId="0" xfId="0" applyNumberFormat="1" applyFont="1" applyFill="1"/>
    <xf numFmtId="0" fontId="9" fillId="0" borderId="5" xfId="0" applyNumberFormat="1" applyFont="1" applyBorder="1" applyAlignment="1">
      <alignment horizontal="center"/>
    </xf>
    <xf numFmtId="0" fontId="8" fillId="3" borderId="2" xfId="0" applyNumberFormat="1" applyFont="1" applyFill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8" fillId="3" borderId="4" xfId="0" applyNumberFormat="1" applyFont="1" applyFill="1" applyBorder="1" applyAlignment="1">
      <alignment horizontal="center"/>
    </xf>
    <xf numFmtId="0" fontId="8" fillId="3" borderId="5" xfId="0" applyNumberFormat="1" applyFont="1" applyFill="1" applyBorder="1" applyAlignment="1">
      <alignment horizontal="center" wrapText="1"/>
    </xf>
    <xf numFmtId="0" fontId="9" fillId="7" borderId="5" xfId="0" applyNumberFormat="1" applyFont="1" applyFill="1" applyBorder="1" applyAlignment="1">
      <alignment horizontal="center"/>
    </xf>
    <xf numFmtId="3" fontId="7" fillId="7" borderId="0" xfId="0" applyNumberFormat="1" applyFont="1" applyFill="1"/>
    <xf numFmtId="0" fontId="8" fillId="3" borderId="2" xfId="0" applyNumberFormat="1" applyFont="1" applyFill="1" applyBorder="1" applyAlignment="1">
      <alignment horizontal="center" wrapText="1"/>
    </xf>
    <xf numFmtId="0" fontId="9" fillId="7" borderId="2" xfId="0" applyNumberFormat="1" applyFont="1" applyFill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9" fillId="4" borderId="2" xfId="0" applyNumberFormat="1" applyFont="1" applyFill="1" applyBorder="1" applyAlignment="1">
      <alignment horizontal="center"/>
    </xf>
    <xf numFmtId="0" fontId="9" fillId="7" borderId="4" xfId="0" applyNumberFormat="1" applyFont="1" applyFill="1" applyBorder="1" applyAlignment="1">
      <alignment horizontal="center"/>
    </xf>
    <xf numFmtId="3" fontId="12" fillId="7" borderId="0" xfId="0" applyNumberFormat="1" applyFont="1" applyFill="1"/>
    <xf numFmtId="0" fontId="9" fillId="4" borderId="4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/>
    </xf>
    <xf numFmtId="0" fontId="9" fillId="7" borderId="6" xfId="0" applyNumberFormat="1" applyFont="1" applyFill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9" fillId="7" borderId="7" xfId="0" applyNumberFormat="1" applyFont="1" applyFill="1" applyBorder="1" applyAlignment="1">
      <alignment horizontal="center"/>
    </xf>
    <xf numFmtId="0" fontId="9" fillId="7" borderId="16" xfId="0" applyNumberFormat="1" applyFont="1" applyFill="1" applyBorder="1" applyAlignment="1">
      <alignment horizontal="center"/>
    </xf>
    <xf numFmtId="0" fontId="13" fillId="5" borderId="3" xfId="0" applyNumberFormat="1" applyFont="1" applyFill="1" applyBorder="1" applyAlignment="1">
      <alignment horizontal="left"/>
    </xf>
    <xf numFmtId="0" fontId="8" fillId="3" borderId="3" xfId="0" applyNumberFormat="1" applyFont="1" applyFill="1" applyBorder="1" applyAlignment="1">
      <alignment horizontal="center"/>
    </xf>
    <xf numFmtId="3" fontId="8" fillId="3" borderId="4" xfId="0" applyNumberFormat="1" applyFont="1" applyFill="1" applyBorder="1" applyAlignment="1">
      <alignment horizontal="center" wrapText="1"/>
    </xf>
    <xf numFmtId="3" fontId="8" fillId="3" borderId="4" xfId="0" applyNumberFormat="1" applyFont="1" applyFill="1" applyBorder="1" applyAlignment="1">
      <alignment horizontal="center"/>
    </xf>
    <xf numFmtId="0" fontId="9" fillId="4" borderId="3" xfId="0" applyNumberFormat="1" applyFont="1" applyFill="1" applyBorder="1" applyAlignment="1">
      <alignment horizontal="center"/>
    </xf>
    <xf numFmtId="0" fontId="8" fillId="3" borderId="8" xfId="0" applyNumberFormat="1" applyFont="1" applyFill="1" applyBorder="1" applyAlignment="1">
      <alignment horizontal="center" wrapText="1" shrinkToFit="1"/>
    </xf>
    <xf numFmtId="49" fontId="8" fillId="3" borderId="5" xfId="0" applyNumberFormat="1" applyFont="1" applyFill="1" applyBorder="1" applyAlignment="1">
      <alignment horizontal="center" shrinkToFit="1"/>
    </xf>
    <xf numFmtId="0" fontId="9" fillId="0" borderId="5" xfId="0" applyNumberFormat="1" applyFont="1" applyFill="1" applyBorder="1" applyAlignment="1">
      <alignment horizontal="center"/>
    </xf>
    <xf numFmtId="0" fontId="9" fillId="4" borderId="5" xfId="0" applyNumberFormat="1" applyFont="1" applyFill="1" applyBorder="1" applyAlignment="1">
      <alignment horizontal="center"/>
    </xf>
    <xf numFmtId="49" fontId="8" fillId="3" borderId="2" xfId="0" applyNumberFormat="1" applyFont="1" applyFill="1" applyBorder="1" applyAlignment="1">
      <alignment horizontal="center" shrinkToFit="1"/>
    </xf>
    <xf numFmtId="0" fontId="9" fillId="4" borderId="0" xfId="0" applyNumberFormat="1" applyFont="1" applyFill="1" applyBorder="1" applyAlignment="1">
      <alignment horizontal="center"/>
    </xf>
    <xf numFmtId="0" fontId="8" fillId="4" borderId="0" xfId="0" quotePrefix="1" applyNumberFormat="1" applyFont="1" applyFill="1" applyBorder="1" applyAlignment="1">
      <alignment horizontal="center" vertical="justify"/>
    </xf>
    <xf numFmtId="3" fontId="8" fillId="4" borderId="0" xfId="0" applyNumberFormat="1" applyFont="1" applyFill="1" applyBorder="1"/>
    <xf numFmtId="0" fontId="9" fillId="0" borderId="0" xfId="0" applyNumberFormat="1" applyFont="1" applyBorder="1"/>
    <xf numFmtId="3" fontId="8" fillId="0" borderId="0" xfId="0" applyNumberFormat="1" applyFont="1" applyBorder="1" applyAlignment="1"/>
    <xf numFmtId="3" fontId="15" fillId="0" borderId="0" xfId="0" applyNumberFormat="1" applyFont="1"/>
    <xf numFmtId="4" fontId="8" fillId="0" borderId="0" xfId="0" applyNumberFormat="1" applyFont="1" applyBorder="1"/>
    <xf numFmtId="3" fontId="8" fillId="0" borderId="0" xfId="0" applyNumberFormat="1" applyFont="1" applyBorder="1" applyAlignment="1">
      <alignment horizontal="center"/>
    </xf>
    <xf numFmtId="3" fontId="9" fillId="0" borderId="1" xfId="0" applyNumberFormat="1" applyFont="1" applyBorder="1"/>
    <xf numFmtId="0" fontId="9" fillId="0" borderId="1" xfId="0" applyNumberFormat="1" applyFont="1" applyBorder="1" applyAlignment="1">
      <alignment horizontal="center"/>
    </xf>
    <xf numFmtId="0" fontId="9" fillId="0" borderId="0" xfId="0" applyNumberFormat="1" applyFont="1"/>
    <xf numFmtId="3" fontId="16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left" indent="1"/>
    </xf>
    <xf numFmtId="0" fontId="9" fillId="4" borderId="0" xfId="0" applyFont="1" applyFill="1" applyAlignment="1">
      <alignment horizontal="center" wrapText="1"/>
    </xf>
    <xf numFmtId="3" fontId="7" fillId="4" borderId="0" xfId="0" applyNumberFormat="1" applyFont="1" applyFill="1" applyAlignment="1">
      <alignment wrapText="1"/>
    </xf>
    <xf numFmtId="4" fontId="17" fillId="4" borderId="4" xfId="0" applyNumberFormat="1" applyFont="1" applyFill="1" applyBorder="1" applyAlignment="1">
      <alignment horizontal="center" vertical="center" wrapText="1"/>
    </xf>
    <xf numFmtId="4" fontId="13" fillId="8" borderId="4" xfId="0" applyNumberFormat="1" applyFont="1" applyFill="1" applyBorder="1" applyAlignment="1">
      <alignment horizontal="center" vertical="center" wrapText="1"/>
    </xf>
    <xf numFmtId="0" fontId="13" fillId="8" borderId="4" xfId="0" applyNumberFormat="1" applyFont="1" applyFill="1" applyBorder="1" applyAlignment="1">
      <alignment horizontal="center" vertical="center" wrapText="1"/>
    </xf>
    <xf numFmtId="4" fontId="17" fillId="3" borderId="8" xfId="0" applyNumberFormat="1" applyFont="1" applyFill="1" applyBorder="1" applyAlignment="1">
      <alignment horizontal="center" vertical="center" wrapText="1"/>
    </xf>
    <xf numFmtId="4" fontId="17" fillId="3" borderId="6" xfId="0" applyNumberFormat="1" applyFont="1" applyFill="1" applyBorder="1" applyAlignment="1">
      <alignment horizontal="center" vertical="center" wrapText="1"/>
    </xf>
    <xf numFmtId="4" fontId="17" fillId="3" borderId="4" xfId="0" applyNumberFormat="1" applyFont="1" applyFill="1" applyBorder="1" applyAlignment="1">
      <alignment horizontal="center" vertical="center" wrapText="1"/>
    </xf>
    <xf numFmtId="4" fontId="17" fillId="7" borderId="4" xfId="0" applyNumberFormat="1" applyFont="1" applyFill="1" applyBorder="1" applyAlignment="1">
      <alignment horizontal="center" vertical="center" wrapText="1"/>
    </xf>
    <xf numFmtId="4" fontId="17" fillId="3" borderId="2" xfId="0" applyNumberFormat="1" applyFont="1" applyFill="1" applyBorder="1" applyAlignment="1">
      <alignment horizontal="center" vertical="center" wrapText="1"/>
    </xf>
    <xf numFmtId="4" fontId="17" fillId="4" borderId="2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left" vertical="center" wrapText="1"/>
    </xf>
    <xf numFmtId="3" fontId="8" fillId="3" borderId="14" xfId="0" applyNumberFormat="1" applyFont="1" applyFill="1" applyBorder="1" applyAlignment="1">
      <alignment horizontal="center" vertical="center"/>
    </xf>
    <xf numFmtId="4" fontId="8" fillId="3" borderId="14" xfId="0" applyNumberFormat="1" applyFont="1" applyFill="1" applyBorder="1" applyAlignment="1">
      <alignment horizontal="center" vertical="center" wrapText="1"/>
    </xf>
    <xf numFmtId="3" fontId="8" fillId="3" borderId="15" xfId="0" applyNumberFormat="1" applyFont="1" applyFill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wrapText="1"/>
    </xf>
    <xf numFmtId="0" fontId="8" fillId="0" borderId="22" xfId="0" applyNumberFormat="1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/>
    </xf>
    <xf numFmtId="4" fontId="8" fillId="3" borderId="13" xfId="0" applyNumberFormat="1" applyFont="1" applyFill="1" applyBorder="1"/>
    <xf numFmtId="4" fontId="8" fillId="3" borderId="8" xfId="0" applyNumberFormat="1" applyFont="1" applyFill="1" applyBorder="1" applyAlignment="1">
      <alignment horizontal="right"/>
    </xf>
    <xf numFmtId="4" fontId="8" fillId="3" borderId="4" xfId="0" applyNumberFormat="1" applyFont="1" applyFill="1" applyBorder="1" applyAlignment="1">
      <alignment horizontal="right"/>
    </xf>
    <xf numFmtId="4" fontId="9" fillId="0" borderId="2" xfId="0" applyNumberFormat="1" applyFont="1" applyBorder="1" applyAlignment="1">
      <alignment horizontal="right"/>
    </xf>
    <xf numFmtId="4" fontId="8" fillId="3" borderId="2" xfId="0" applyNumberFormat="1" applyFont="1" applyFill="1" applyBorder="1" applyAlignment="1">
      <alignment horizontal="right"/>
    </xf>
    <xf numFmtId="4" fontId="9" fillId="0" borderId="4" xfId="0" applyNumberFormat="1" applyFont="1" applyBorder="1" applyAlignment="1">
      <alignment horizontal="right"/>
    </xf>
    <xf numFmtId="164" fontId="13" fillId="5" borderId="4" xfId="0" applyNumberFormat="1" applyFont="1" applyFill="1" applyBorder="1" applyAlignment="1">
      <alignment horizontal="right" vertical="center" wrapText="1"/>
    </xf>
    <xf numFmtId="4" fontId="13" fillId="5" borderId="4" xfId="0" applyNumberFormat="1" applyFont="1" applyFill="1" applyBorder="1" applyAlignment="1">
      <alignment horizontal="right" vertical="center" wrapText="1"/>
    </xf>
    <xf numFmtId="4" fontId="8" fillId="3" borderId="9" xfId="0" applyNumberFormat="1" applyFont="1" applyFill="1" applyBorder="1" applyAlignment="1">
      <alignment horizontal="right"/>
    </xf>
    <xf numFmtId="4" fontId="8" fillId="3" borderId="5" xfId="0" applyNumberFormat="1" applyFont="1" applyFill="1" applyBorder="1" applyAlignment="1">
      <alignment horizontal="right"/>
    </xf>
    <xf numFmtId="4" fontId="9" fillId="0" borderId="5" xfId="0" applyNumberFormat="1" applyFont="1" applyBorder="1" applyAlignment="1">
      <alignment horizontal="right"/>
    </xf>
    <xf numFmtId="4" fontId="9" fillId="3" borderId="5" xfId="0" applyNumberFormat="1" applyFont="1" applyFill="1" applyBorder="1" applyAlignment="1">
      <alignment horizontal="right"/>
    </xf>
    <xf numFmtId="4" fontId="9" fillId="3" borderId="4" xfId="0" applyNumberFormat="1" applyFont="1" applyFill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164" fontId="8" fillId="3" borderId="8" xfId="0" applyNumberFormat="1" applyFont="1" applyFill="1" applyBorder="1" applyAlignment="1">
      <alignment horizontal="right"/>
    </xf>
    <xf numFmtId="164" fontId="8" fillId="3" borderId="5" xfId="0" applyNumberFormat="1" applyFont="1" applyFill="1" applyBorder="1" applyAlignment="1">
      <alignment horizontal="right"/>
    </xf>
    <xf numFmtId="164" fontId="9" fillId="7" borderId="5" xfId="0" applyNumberFormat="1" applyFont="1" applyFill="1" applyBorder="1" applyAlignment="1">
      <alignment horizontal="right"/>
    </xf>
    <xf numFmtId="4" fontId="9" fillId="7" borderId="5" xfId="0" applyNumberFormat="1" applyFont="1" applyFill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8" fillId="3" borderId="2" xfId="0" applyNumberFormat="1" applyFont="1" applyFill="1" applyBorder="1" applyAlignment="1">
      <alignment horizontal="right"/>
    </xf>
    <xf numFmtId="164" fontId="9" fillId="7" borderId="2" xfId="0" applyNumberFormat="1" applyFont="1" applyFill="1" applyBorder="1" applyAlignment="1">
      <alignment horizontal="right"/>
    </xf>
    <xf numFmtId="4" fontId="9" fillId="7" borderId="2" xfId="0" applyNumberFormat="1" applyFont="1" applyFill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4" fontId="9" fillId="4" borderId="5" xfId="0" applyNumberFormat="1" applyFont="1" applyFill="1" applyBorder="1" applyAlignment="1">
      <alignment horizontal="right"/>
    </xf>
    <xf numFmtId="4" fontId="9" fillId="3" borderId="2" xfId="0" applyNumberFormat="1" applyFont="1" applyFill="1" applyBorder="1" applyAlignment="1">
      <alignment horizontal="right"/>
    </xf>
    <xf numFmtId="164" fontId="9" fillId="4" borderId="2" xfId="0" applyNumberFormat="1" applyFont="1" applyFill="1" applyBorder="1" applyAlignment="1">
      <alignment horizontal="right"/>
    </xf>
    <xf numFmtId="4" fontId="9" fillId="4" borderId="2" xfId="0" applyNumberFormat="1" applyFont="1" applyFill="1" applyBorder="1" applyAlignment="1">
      <alignment horizontal="right"/>
    </xf>
    <xf numFmtId="164" fontId="9" fillId="7" borderId="4" xfId="0" applyNumberFormat="1" applyFont="1" applyFill="1" applyBorder="1" applyAlignment="1">
      <alignment horizontal="right"/>
    </xf>
    <xf numFmtId="4" fontId="9" fillId="7" borderId="4" xfId="0" applyNumberFormat="1" applyFont="1" applyFill="1" applyBorder="1" applyAlignment="1">
      <alignment horizontal="right"/>
    </xf>
    <xf numFmtId="164" fontId="9" fillId="4" borderId="4" xfId="0" applyNumberFormat="1" applyFont="1" applyFill="1" applyBorder="1" applyAlignment="1">
      <alignment horizontal="right"/>
    </xf>
    <xf numFmtId="4" fontId="9" fillId="4" borderId="4" xfId="0" applyNumberFormat="1" applyFont="1" applyFill="1" applyBorder="1" applyAlignment="1">
      <alignment horizontal="right"/>
    </xf>
    <xf numFmtId="164" fontId="9" fillId="0" borderId="4" xfId="0" applyNumberFormat="1" applyFont="1" applyFill="1" applyBorder="1" applyAlignment="1">
      <alignment horizontal="right"/>
    </xf>
    <xf numFmtId="4" fontId="9" fillId="0" borderId="4" xfId="0" applyNumberFormat="1" applyFont="1" applyFill="1" applyBorder="1" applyAlignment="1">
      <alignment horizontal="right"/>
    </xf>
    <xf numFmtId="164" fontId="14" fillId="5" borderId="4" xfId="0" applyNumberFormat="1" applyFont="1" applyFill="1" applyBorder="1" applyAlignment="1">
      <alignment horizontal="right"/>
    </xf>
    <xf numFmtId="4" fontId="14" fillId="5" borderId="4" xfId="0" applyNumberFormat="1" applyFont="1" applyFill="1" applyBorder="1" applyAlignment="1">
      <alignment horizontal="right"/>
    </xf>
    <xf numFmtId="164" fontId="8" fillId="3" borderId="4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164" fontId="9" fillId="4" borderId="5" xfId="0" applyNumberFormat="1" applyFont="1" applyFill="1" applyBorder="1" applyAlignment="1">
      <alignment horizontal="right"/>
    </xf>
    <xf numFmtId="4" fontId="8" fillId="7" borderId="2" xfId="0" applyNumberFormat="1" applyFont="1" applyFill="1" applyBorder="1" applyAlignment="1">
      <alignment horizontal="right"/>
    </xf>
    <xf numFmtId="164" fontId="8" fillId="7" borderId="2" xfId="0" applyNumberFormat="1" applyFont="1" applyFill="1" applyBorder="1" applyAlignment="1">
      <alignment horizontal="right"/>
    </xf>
    <xf numFmtId="4" fontId="8" fillId="4" borderId="2" xfId="0" applyNumberFormat="1" applyFont="1" applyFill="1" applyBorder="1" applyAlignment="1">
      <alignment horizontal="right"/>
    </xf>
    <xf numFmtId="164" fontId="8" fillId="4" borderId="2" xfId="0" applyNumberFormat="1" applyFont="1" applyFill="1" applyBorder="1" applyAlignment="1">
      <alignment horizontal="right"/>
    </xf>
    <xf numFmtId="4" fontId="17" fillId="7" borderId="6" xfId="0" applyNumberFormat="1" applyFont="1" applyFill="1" applyBorder="1" applyAlignment="1">
      <alignment horizontal="center" vertical="center" wrapText="1"/>
    </xf>
    <xf numFmtId="4" fontId="17" fillId="3" borderId="5" xfId="0" applyNumberFormat="1" applyFont="1" applyFill="1" applyBorder="1" applyAlignment="1">
      <alignment horizontal="center" vertical="center" wrapText="1"/>
    </xf>
    <xf numFmtId="4" fontId="17" fillId="7" borderId="2" xfId="0" applyNumberFormat="1" applyFont="1" applyFill="1" applyBorder="1" applyAlignment="1">
      <alignment horizontal="center" vertical="center" wrapText="1"/>
    </xf>
    <xf numFmtId="4" fontId="17" fillId="3" borderId="23" xfId="0" applyNumberFormat="1" applyFont="1" applyFill="1" applyBorder="1" applyAlignment="1">
      <alignment horizontal="center" vertical="center" wrapText="1"/>
    </xf>
    <xf numFmtId="4" fontId="13" fillId="8" borderId="4" xfId="5" applyNumberFormat="1" applyFont="1" applyFill="1" applyBorder="1" applyAlignment="1">
      <alignment horizontal="right" vertical="center" wrapText="1"/>
    </xf>
    <xf numFmtId="4" fontId="8" fillId="3" borderId="5" xfId="5" applyNumberFormat="1" applyFont="1" applyFill="1" applyBorder="1" applyAlignment="1">
      <alignment horizontal="right" wrapText="1"/>
    </xf>
    <xf numFmtId="4" fontId="9" fillId="7" borderId="5" xfId="5" applyNumberFormat="1" applyFont="1" applyFill="1" applyBorder="1" applyAlignment="1">
      <alignment horizontal="right" wrapText="1"/>
    </xf>
    <xf numFmtId="4" fontId="9" fillId="0" borderId="5" xfId="5" applyNumberFormat="1" applyFont="1" applyBorder="1" applyAlignment="1">
      <alignment horizontal="right" wrapText="1"/>
    </xf>
    <xf numFmtId="4" fontId="9" fillId="7" borderId="2" xfId="5" applyNumberFormat="1" applyFont="1" applyFill="1" applyBorder="1" applyAlignment="1">
      <alignment horizontal="right" wrapText="1"/>
    </xf>
    <xf numFmtId="4" fontId="9" fillId="0" borderId="2" xfId="5" applyNumberFormat="1" applyFont="1" applyBorder="1" applyAlignment="1">
      <alignment horizontal="right" wrapText="1"/>
    </xf>
    <xf numFmtId="4" fontId="9" fillId="4" borderId="2" xfId="5" applyNumberFormat="1" applyFont="1" applyFill="1" applyBorder="1" applyAlignment="1">
      <alignment horizontal="right" wrapText="1"/>
    </xf>
    <xf numFmtId="4" fontId="9" fillId="7" borderId="4" xfId="5" applyNumberFormat="1" applyFont="1" applyFill="1" applyBorder="1" applyAlignment="1">
      <alignment horizontal="right" wrapText="1"/>
    </xf>
    <xf numFmtId="4" fontId="9" fillId="4" borderId="4" xfId="5" applyNumberFormat="1" applyFont="1" applyFill="1" applyBorder="1" applyAlignment="1">
      <alignment horizontal="right" wrapText="1"/>
    </xf>
    <xf numFmtId="4" fontId="9" fillId="0" borderId="4" xfId="5" applyNumberFormat="1" applyFont="1" applyFill="1" applyBorder="1" applyAlignment="1">
      <alignment horizontal="right" wrapText="1"/>
    </xf>
    <xf numFmtId="4" fontId="9" fillId="0" borderId="4" xfId="5" applyNumberFormat="1" applyFont="1" applyBorder="1" applyAlignment="1">
      <alignment horizontal="right" wrapText="1"/>
    </xf>
    <xf numFmtId="4" fontId="14" fillId="8" borderId="4" xfId="5" applyNumberFormat="1" applyFont="1" applyFill="1" applyBorder="1" applyAlignment="1">
      <alignment horizontal="right"/>
    </xf>
    <xf numFmtId="4" fontId="8" fillId="3" borderId="5" xfId="5" applyNumberFormat="1" applyFont="1" applyFill="1" applyBorder="1" applyAlignment="1">
      <alignment horizontal="right"/>
    </xf>
    <xf numFmtId="4" fontId="9" fillId="0" borderId="5" xfId="5" applyNumberFormat="1" applyFont="1" applyBorder="1" applyAlignment="1">
      <alignment horizontal="right"/>
    </xf>
    <xf numFmtId="4" fontId="9" fillId="7" borderId="5" xfId="5" applyNumberFormat="1" applyFont="1" applyFill="1" applyBorder="1" applyAlignment="1">
      <alignment horizontal="right"/>
    </xf>
    <xf numFmtId="4" fontId="8" fillId="3" borderId="2" xfId="5" applyNumberFormat="1" applyFont="1" applyFill="1" applyBorder="1" applyAlignment="1">
      <alignment horizontal="right" wrapText="1"/>
    </xf>
    <xf numFmtId="4" fontId="9" fillId="7" borderId="2" xfId="5" applyNumberFormat="1" applyFont="1" applyFill="1" applyBorder="1" applyAlignment="1">
      <alignment horizontal="right"/>
    </xf>
    <xf numFmtId="4" fontId="9" fillId="4" borderId="5" xfId="5" applyNumberFormat="1" applyFont="1" applyFill="1" applyBorder="1" applyAlignment="1">
      <alignment horizontal="right"/>
    </xf>
    <xf numFmtId="4" fontId="9" fillId="4" borderId="4" xfId="5" applyNumberFormat="1" applyFont="1" applyFill="1" applyBorder="1" applyAlignment="1">
      <alignment horizontal="right"/>
    </xf>
    <xf numFmtId="4" fontId="9" fillId="0" borderId="5" xfId="5" applyNumberFormat="1" applyFont="1" applyFill="1" applyBorder="1" applyAlignment="1">
      <alignment horizontal="right"/>
    </xf>
    <xf numFmtId="4" fontId="8" fillId="7" borderId="2" xfId="5" applyNumberFormat="1" applyFont="1" applyFill="1" applyBorder="1" applyAlignment="1">
      <alignment horizontal="right"/>
    </xf>
    <xf numFmtId="4" fontId="8" fillId="4" borderId="2" xfId="5" applyNumberFormat="1" applyFont="1" applyFill="1" applyBorder="1" applyAlignment="1">
      <alignment horizontal="right"/>
    </xf>
    <xf numFmtId="4" fontId="9" fillId="7" borderId="4" xfId="5" applyNumberFormat="1" applyFont="1" applyFill="1" applyBorder="1" applyAlignment="1">
      <alignment horizontal="right"/>
    </xf>
    <xf numFmtId="4" fontId="14" fillId="5" borderId="4" xfId="5" applyNumberFormat="1" applyFont="1" applyFill="1" applyBorder="1" applyAlignment="1">
      <alignment horizontal="right"/>
    </xf>
    <xf numFmtId="4" fontId="9" fillId="4" borderId="2" xfId="5" applyNumberFormat="1" applyFont="1" applyFill="1" applyBorder="1" applyAlignment="1">
      <alignment horizontal="right"/>
    </xf>
    <xf numFmtId="4" fontId="9" fillId="0" borderId="4" xfId="5" applyNumberFormat="1" applyFont="1" applyFill="1" applyBorder="1" applyAlignment="1">
      <alignment horizontal="right"/>
    </xf>
    <xf numFmtId="4" fontId="8" fillId="3" borderId="8" xfId="5" applyNumberFormat="1" applyFont="1" applyFill="1" applyBorder="1" applyAlignment="1">
      <alignment horizontal="right"/>
    </xf>
    <xf numFmtId="4" fontId="8" fillId="3" borderId="4" xfId="5" applyNumberFormat="1" applyFont="1" applyFill="1" applyBorder="1" applyAlignment="1">
      <alignment horizontal="right"/>
    </xf>
    <xf numFmtId="4" fontId="9" fillId="0" borderId="2" xfId="5" applyNumberFormat="1" applyFont="1" applyBorder="1" applyAlignment="1">
      <alignment horizontal="right"/>
    </xf>
    <xf numFmtId="4" fontId="8" fillId="3" borderId="2" xfId="5" applyNumberFormat="1" applyFont="1" applyFill="1" applyBorder="1" applyAlignment="1">
      <alignment horizontal="right"/>
    </xf>
    <xf numFmtId="4" fontId="9" fillId="0" borderId="4" xfId="5" applyNumberFormat="1" applyFont="1" applyBorder="1" applyAlignment="1">
      <alignment horizontal="right"/>
    </xf>
    <xf numFmtId="4" fontId="13" fillId="5" borderId="4" xfId="5" applyNumberFormat="1" applyFont="1" applyFill="1" applyBorder="1" applyAlignment="1">
      <alignment horizontal="right" vertical="center" wrapText="1"/>
    </xf>
    <xf numFmtId="4" fontId="18" fillId="3" borderId="8" xfId="8" applyNumberFormat="1" applyFont="1" applyFill="1" applyBorder="1"/>
    <xf numFmtId="4" fontId="18" fillId="3" borderId="5" xfId="8" applyNumberFormat="1" applyFont="1" applyFill="1" applyBorder="1"/>
    <xf numFmtId="164" fontId="19" fillId="7" borderId="2" xfId="8" applyNumberFormat="1" applyFont="1" applyFill="1" applyBorder="1" applyAlignment="1"/>
    <xf numFmtId="164" fontId="19" fillId="0" borderId="2" xfId="8" applyNumberFormat="1" applyFont="1" applyBorder="1" applyAlignment="1"/>
    <xf numFmtId="164" fontId="18" fillId="3" borderId="2" xfId="8" applyNumberFormat="1" applyFont="1" applyFill="1" applyBorder="1" applyAlignment="1"/>
    <xf numFmtId="164" fontId="18" fillId="3" borderId="8" xfId="8" applyNumberFormat="1" applyFont="1" applyFill="1" applyBorder="1" applyAlignment="1"/>
    <xf numFmtId="164" fontId="18" fillId="3" borderId="5" xfId="8" applyNumberFormat="1" applyFont="1" applyFill="1" applyBorder="1" applyAlignment="1"/>
    <xf numFmtId="164" fontId="13" fillId="5" borderId="2" xfId="8" applyNumberFormat="1" applyFont="1" applyFill="1" applyBorder="1" applyAlignment="1"/>
    <xf numFmtId="164" fontId="19" fillId="3" borderId="2" xfId="8" applyNumberFormat="1" applyFont="1" applyFill="1" applyBorder="1" applyAlignment="1"/>
    <xf numFmtId="164" fontId="19" fillId="4" borderId="2" xfId="8" applyNumberFormat="1" applyFont="1" applyFill="1" applyBorder="1" applyAlignment="1"/>
    <xf numFmtId="4" fontId="0" fillId="0" borderId="0" xfId="0" applyNumberFormat="1"/>
    <xf numFmtId="0" fontId="23" fillId="0" borderId="0" xfId="6" applyFont="1"/>
    <xf numFmtId="0" fontId="22" fillId="4" borderId="24" xfId="6" applyFont="1" applyFill="1" applyBorder="1"/>
    <xf numFmtId="49" fontId="22" fillId="4" borderId="25" xfId="6" applyNumberFormat="1" applyFont="1" applyFill="1" applyBorder="1" applyAlignment="1">
      <alignment horizontal="center" wrapText="1"/>
    </xf>
    <xf numFmtId="49" fontId="22" fillId="4" borderId="26" xfId="6" applyNumberFormat="1" applyFont="1" applyFill="1" applyBorder="1" applyAlignment="1">
      <alignment horizontal="center" wrapText="1"/>
    </xf>
    <xf numFmtId="0" fontId="22" fillId="4" borderId="27" xfId="6" applyFont="1" applyFill="1" applyBorder="1"/>
    <xf numFmtId="4" fontId="22" fillId="4" borderId="6" xfId="6" applyNumberFormat="1" applyFont="1" applyFill="1" applyBorder="1" applyAlignment="1">
      <alignment horizontal="right" wrapText="1"/>
    </xf>
    <xf numFmtId="4" fontId="22" fillId="4" borderId="5" xfId="6" applyNumberFormat="1" applyFont="1" applyFill="1" applyBorder="1" applyAlignment="1">
      <alignment horizontal="right" wrapText="1"/>
    </xf>
    <xf numFmtId="4" fontId="22" fillId="4" borderId="28" xfId="6" applyNumberFormat="1" applyFont="1" applyFill="1" applyBorder="1" applyAlignment="1">
      <alignment horizontal="right" wrapText="1"/>
    </xf>
    <xf numFmtId="0" fontId="23" fillId="4" borderId="29" xfId="6" applyFont="1" applyFill="1" applyBorder="1"/>
    <xf numFmtId="4" fontId="23" fillId="4" borderId="2" xfId="6" applyNumberFormat="1" applyFont="1" applyFill="1" applyBorder="1" applyAlignment="1">
      <alignment horizontal="right" wrapText="1"/>
    </xf>
    <xf numFmtId="4" fontId="22" fillId="4" borderId="2" xfId="6" applyNumberFormat="1" applyFont="1" applyFill="1" applyBorder="1" applyAlignment="1">
      <alignment horizontal="right" wrapText="1"/>
    </xf>
    <xf numFmtId="4" fontId="23" fillId="4" borderId="30" xfId="6" applyNumberFormat="1" applyFont="1" applyFill="1" applyBorder="1" applyAlignment="1">
      <alignment horizontal="right" wrapText="1"/>
    </xf>
    <xf numFmtId="0" fontId="22" fillId="4" borderId="29" xfId="6" applyFont="1" applyFill="1" applyBorder="1"/>
    <xf numFmtId="3" fontId="22" fillId="4" borderId="31" xfId="6" applyNumberFormat="1" applyFont="1" applyFill="1" applyBorder="1" applyAlignment="1">
      <alignment horizontal="left"/>
    </xf>
    <xf numFmtId="4" fontId="22" fillId="4" borderId="13" xfId="6" applyNumberFormat="1" applyFont="1" applyFill="1" applyBorder="1" applyAlignment="1">
      <alignment horizontal="right"/>
    </xf>
    <xf numFmtId="3" fontId="23" fillId="4" borderId="0" xfId="6" applyNumberFormat="1" applyFont="1" applyFill="1" applyBorder="1" applyAlignment="1">
      <alignment horizontal="left"/>
    </xf>
    <xf numFmtId="3" fontId="23" fillId="4" borderId="0" xfId="6" applyNumberFormat="1" applyFont="1" applyFill="1" applyBorder="1" applyAlignment="1">
      <alignment horizontal="right"/>
    </xf>
    <xf numFmtId="3" fontId="23" fillId="4" borderId="32" xfId="6" applyNumberFormat="1" applyFont="1" applyFill="1" applyBorder="1" applyAlignment="1">
      <alignment horizontal="left"/>
    </xf>
    <xf numFmtId="3" fontId="23" fillId="4" borderId="25" xfId="6" applyNumberFormat="1" applyFont="1" applyFill="1" applyBorder="1" applyAlignment="1">
      <alignment horizontal="right" wrapText="1"/>
    </xf>
    <xf numFmtId="3" fontId="23" fillId="4" borderId="15" xfId="6" applyNumberFormat="1" applyFont="1" applyFill="1" applyBorder="1" applyAlignment="1">
      <alignment horizontal="right" wrapText="1"/>
    </xf>
    <xf numFmtId="0" fontId="24" fillId="4" borderId="31" xfId="6" applyNumberFormat="1" applyFont="1" applyFill="1" applyBorder="1" applyAlignment="1">
      <alignment horizontal="left"/>
    </xf>
    <xf numFmtId="0" fontId="24" fillId="4" borderId="0" xfId="6" applyNumberFormat="1" applyFont="1" applyFill="1" applyBorder="1" applyAlignment="1">
      <alignment horizontal="left"/>
    </xf>
    <xf numFmtId="3" fontId="25" fillId="4" borderId="0" xfId="6" applyNumberFormat="1" applyFont="1" applyFill="1" applyBorder="1" applyAlignment="1">
      <alignment horizontal="right"/>
    </xf>
    <xf numFmtId="0" fontId="22" fillId="0" borderId="0" xfId="6" applyFont="1" applyBorder="1" applyAlignment="1">
      <alignment wrapText="1"/>
    </xf>
    <xf numFmtId="3" fontId="22" fillId="0" borderId="0" xfId="6" applyNumberFormat="1" applyFont="1" applyBorder="1"/>
    <xf numFmtId="0" fontId="23" fillId="4" borderId="33" xfId="6" applyNumberFormat="1" applyFont="1" applyFill="1" applyBorder="1" applyAlignment="1">
      <alignment horizontal="left" wrapText="1"/>
    </xf>
    <xf numFmtId="4" fontId="23" fillId="4" borderId="34" xfId="6" applyNumberFormat="1" applyFont="1" applyFill="1" applyBorder="1" applyAlignment="1">
      <alignment horizontal="right" wrapText="1"/>
    </xf>
    <xf numFmtId="4" fontId="23" fillId="4" borderId="35" xfId="6" applyNumberFormat="1" applyFont="1" applyFill="1" applyBorder="1" applyAlignment="1">
      <alignment horizontal="right" wrapText="1"/>
    </xf>
    <xf numFmtId="0" fontId="23" fillId="4" borderId="36" xfId="6" applyNumberFormat="1" applyFont="1" applyFill="1" applyBorder="1" applyAlignment="1">
      <alignment horizontal="left"/>
    </xf>
    <xf numFmtId="4" fontId="23" fillId="4" borderId="37" xfId="6" applyNumberFormat="1" applyFont="1" applyFill="1" applyBorder="1" applyAlignment="1">
      <alignment horizontal="right"/>
    </xf>
    <xf numFmtId="4" fontId="23" fillId="4" borderId="38" xfId="6" applyNumberFormat="1" applyFont="1" applyFill="1" applyBorder="1" applyAlignment="1">
      <alignment horizontal="right"/>
    </xf>
    <xf numFmtId="0" fontId="23" fillId="4" borderId="39" xfId="6" applyNumberFormat="1" applyFont="1" applyFill="1" applyBorder="1"/>
    <xf numFmtId="4" fontId="23" fillId="4" borderId="40" xfId="6" applyNumberFormat="1" applyFont="1" applyFill="1" applyBorder="1" applyAlignment="1">
      <alignment horizontal="right"/>
    </xf>
    <xf numFmtId="4" fontId="23" fillId="4" borderId="41" xfId="6" applyNumberFormat="1" applyFont="1" applyFill="1" applyBorder="1" applyAlignment="1">
      <alignment horizontal="right"/>
    </xf>
    <xf numFmtId="0" fontId="26" fillId="4" borderId="0" xfId="6" applyNumberFormat="1" applyFont="1" applyFill="1" applyBorder="1"/>
    <xf numFmtId="4" fontId="26" fillId="4" borderId="0" xfId="6" applyNumberFormat="1" applyFont="1" applyFill="1" applyBorder="1" applyAlignment="1">
      <alignment horizontal="right"/>
    </xf>
    <xf numFmtId="0" fontId="23" fillId="4" borderId="42" xfId="6" applyNumberFormat="1" applyFont="1" applyFill="1" applyBorder="1" applyAlignment="1">
      <alignment horizontal="left"/>
    </xf>
    <xf numFmtId="4" fontId="22" fillId="4" borderId="43" xfId="6" applyNumberFormat="1" applyFont="1" applyFill="1" applyBorder="1" applyAlignment="1">
      <alignment horizontal="right"/>
    </xf>
    <xf numFmtId="4" fontId="22" fillId="4" borderId="44" xfId="6" applyNumberFormat="1" applyFont="1" applyFill="1" applyBorder="1" applyAlignment="1">
      <alignment horizontal="right"/>
    </xf>
    <xf numFmtId="0" fontId="23" fillId="0" borderId="0" xfId="0" applyFont="1"/>
    <xf numFmtId="0" fontId="9" fillId="0" borderId="0" xfId="0" applyFont="1"/>
    <xf numFmtId="3" fontId="6" fillId="3" borderId="21" xfId="0" applyNumberFormat="1" applyFont="1" applyFill="1" applyBorder="1" applyAlignment="1">
      <alignment horizontal="center" vertical="center" wrapText="1"/>
    </xf>
    <xf numFmtId="0" fontId="23" fillId="4" borderId="0" xfId="6" applyNumberFormat="1" applyFont="1" applyFill="1" applyBorder="1" applyAlignment="1">
      <alignment horizontal="left"/>
    </xf>
    <xf numFmtId="4" fontId="22" fillId="4" borderId="0" xfId="6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4" fontId="9" fillId="9" borderId="2" xfId="5" applyNumberFormat="1" applyFont="1" applyFill="1" applyBorder="1" applyAlignment="1">
      <alignment horizontal="right" wrapText="1"/>
    </xf>
    <xf numFmtId="164" fontId="9" fillId="9" borderId="2" xfId="0" applyNumberFormat="1" applyFont="1" applyFill="1" applyBorder="1" applyAlignment="1">
      <alignment horizontal="right"/>
    </xf>
    <xf numFmtId="164" fontId="19" fillId="7" borderId="5" xfId="8" applyNumberFormat="1" applyFont="1" applyFill="1" applyBorder="1" applyAlignment="1"/>
    <xf numFmtId="164" fontId="19" fillId="0" borderId="5" xfId="8" applyNumberFormat="1" applyFont="1" applyBorder="1" applyAlignment="1"/>
    <xf numFmtId="164" fontId="19" fillId="7" borderId="4" xfId="8" applyNumberFormat="1" applyFont="1" applyFill="1" applyBorder="1" applyAlignment="1"/>
    <xf numFmtId="164" fontId="19" fillId="0" borderId="4" xfId="8" applyNumberFormat="1" applyFont="1" applyBorder="1" applyAlignment="1"/>
    <xf numFmtId="164" fontId="19" fillId="4" borderId="4" xfId="8" applyNumberFormat="1" applyFont="1" applyFill="1" applyBorder="1" applyAlignment="1"/>
    <xf numFmtId="164" fontId="13" fillId="5" borderId="4" xfId="8" applyNumberFormat="1" applyFont="1" applyFill="1" applyBorder="1" applyAlignment="1"/>
    <xf numFmtId="164" fontId="19" fillId="3" borderId="4" xfId="8" applyNumberFormat="1" applyFont="1" applyFill="1" applyBorder="1" applyAlignment="1"/>
    <xf numFmtId="164" fontId="19" fillId="4" borderId="5" xfId="8" applyNumberFormat="1" applyFont="1" applyFill="1" applyBorder="1" applyAlignment="1"/>
    <xf numFmtId="3" fontId="16" fillId="0" borderId="0" xfId="0" applyNumberFormat="1" applyFont="1" applyBorder="1" applyAlignment="1">
      <alignment horizontal="center"/>
    </xf>
    <xf numFmtId="4" fontId="22" fillId="4" borderId="46" xfId="6" applyNumberFormat="1" applyFont="1" applyFill="1" applyBorder="1" applyAlignment="1">
      <alignment horizontal="right"/>
    </xf>
    <xf numFmtId="4" fontId="23" fillId="4" borderId="4" xfId="6" applyNumberFormat="1" applyFont="1" applyFill="1" applyBorder="1" applyAlignment="1">
      <alignment horizontal="right" wrapText="1"/>
    </xf>
    <xf numFmtId="4" fontId="22" fillId="3" borderId="45" xfId="6" applyNumberFormat="1" applyFont="1" applyFill="1" applyBorder="1" applyAlignment="1">
      <alignment horizontal="right"/>
    </xf>
    <xf numFmtId="4" fontId="25" fillId="4" borderId="40" xfId="6" applyNumberFormat="1" applyFont="1" applyFill="1" applyBorder="1" applyAlignment="1">
      <alignment horizontal="right"/>
    </xf>
    <xf numFmtId="0" fontId="9" fillId="3" borderId="42" xfId="0" applyNumberFormat="1" applyFont="1" applyFill="1" applyBorder="1" applyAlignment="1">
      <alignment horizontal="center"/>
    </xf>
    <xf numFmtId="0" fontId="8" fillId="3" borderId="43" xfId="0" quotePrefix="1" applyNumberFormat="1" applyFont="1" applyFill="1" applyBorder="1" applyAlignment="1">
      <alignment horizontal="center" vertical="justify"/>
    </xf>
    <xf numFmtId="4" fontId="17" fillId="3" borderId="43" xfId="0" applyNumberFormat="1" applyFont="1" applyFill="1" applyBorder="1" applyAlignment="1">
      <alignment horizontal="center" vertical="center" wrapText="1"/>
    </xf>
    <xf numFmtId="4" fontId="8" fillId="3" borderId="43" xfId="5" applyNumberFormat="1" applyFont="1" applyFill="1" applyBorder="1" applyAlignment="1">
      <alignment horizontal="right"/>
    </xf>
    <xf numFmtId="164" fontId="8" fillId="3" borderId="43" xfId="0" applyNumberFormat="1" applyFont="1" applyFill="1" applyBorder="1" applyAlignment="1">
      <alignment horizontal="right"/>
    </xf>
    <xf numFmtId="164" fontId="18" fillId="3" borderId="43" xfId="8" applyNumberFormat="1" applyFont="1" applyFill="1" applyBorder="1" applyAlignment="1"/>
    <xf numFmtId="4" fontId="8" fillId="3" borderId="43" xfId="0" applyNumberFormat="1" applyFont="1" applyFill="1" applyBorder="1" applyAlignment="1">
      <alignment horizontal="right"/>
    </xf>
    <xf numFmtId="4" fontId="8" fillId="3" borderId="44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>
      <alignment horizontal="center"/>
    </xf>
    <xf numFmtId="4" fontId="22" fillId="3" borderId="45" xfId="0" applyNumberFormat="1" applyFont="1" applyFill="1" applyBorder="1"/>
    <xf numFmtId="4" fontId="8" fillId="3" borderId="30" xfId="2" applyNumberFormat="1" applyFont="1" applyFill="1" applyBorder="1" applyAlignment="1">
      <alignment horizontal="right"/>
    </xf>
    <xf numFmtId="164" fontId="9" fillId="0" borderId="48" xfId="0" applyNumberFormat="1" applyFont="1" applyBorder="1"/>
    <xf numFmtId="3" fontId="8" fillId="3" borderId="39" xfId="0" applyNumberFormat="1" applyFont="1" applyFill="1" applyBorder="1" applyAlignment="1">
      <alignment horizontal="center"/>
    </xf>
    <xf numFmtId="0" fontId="8" fillId="0" borderId="45" xfId="0" applyNumberFormat="1" applyFont="1" applyBorder="1" applyAlignment="1">
      <alignment horizontal="center"/>
    </xf>
    <xf numFmtId="3" fontId="8" fillId="0" borderId="49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right"/>
    </xf>
    <xf numFmtId="4" fontId="8" fillId="3" borderId="4" xfId="2" applyNumberFormat="1" applyFont="1" applyFill="1" applyBorder="1" applyAlignment="1">
      <alignment horizontal="right"/>
    </xf>
    <xf numFmtId="4" fontId="8" fillId="3" borderId="50" xfId="2" applyNumberFormat="1" applyFont="1" applyFill="1" applyBorder="1" applyAlignment="1">
      <alignment horizontal="right"/>
    </xf>
    <xf numFmtId="3" fontId="8" fillId="3" borderId="42" xfId="0" applyNumberFormat="1" applyFont="1" applyFill="1" applyBorder="1" applyAlignment="1">
      <alignment horizontal="center"/>
    </xf>
    <xf numFmtId="4" fontId="8" fillId="3" borderId="43" xfId="0" applyNumberFormat="1" applyFont="1" applyFill="1" applyBorder="1"/>
    <xf numFmtId="4" fontId="8" fillId="3" borderId="44" xfId="0" applyNumberFormat="1" applyFont="1" applyFill="1" applyBorder="1"/>
    <xf numFmtId="3" fontId="10" fillId="0" borderId="0" xfId="0" applyNumberFormat="1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left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9" fillId="0" borderId="2" xfId="0" applyNumberFormat="1" applyFont="1" applyBorder="1" applyAlignment="1">
      <alignment horizontal="left"/>
    </xf>
    <xf numFmtId="3" fontId="8" fillId="0" borderId="49" xfId="0" applyNumberFormat="1" applyFont="1" applyBorder="1" applyAlignment="1">
      <alignment horizontal="center" wrapText="1"/>
    </xf>
    <xf numFmtId="0" fontId="9" fillId="0" borderId="5" xfId="0" applyNumberFormat="1" applyFont="1" applyBorder="1" applyAlignment="1">
      <alignment horizontal="left"/>
    </xf>
    <xf numFmtId="0" fontId="9" fillId="0" borderId="4" xfId="0" applyNumberFormat="1" applyFont="1" applyBorder="1" applyAlignment="1">
      <alignment horizontal="left"/>
    </xf>
    <xf numFmtId="0" fontId="9" fillId="7" borderId="5" xfId="0" applyNumberFormat="1" applyFont="1" applyFill="1" applyBorder="1" applyAlignment="1">
      <alignment horizontal="left" wrapText="1"/>
    </xf>
    <xf numFmtId="0" fontId="9" fillId="0" borderId="5" xfId="0" applyNumberFormat="1" applyFont="1" applyBorder="1" applyAlignment="1">
      <alignment horizontal="left" wrapText="1"/>
    </xf>
    <xf numFmtId="0" fontId="9" fillId="7" borderId="2" xfId="0" applyNumberFormat="1" applyFont="1" applyFill="1" applyBorder="1" applyAlignment="1">
      <alignment horizontal="left" wrapText="1"/>
    </xf>
    <xf numFmtId="0" fontId="9" fillId="0" borderId="2" xfId="0" applyNumberFormat="1" applyFont="1" applyBorder="1" applyAlignment="1">
      <alignment horizontal="left" wrapText="1"/>
    </xf>
    <xf numFmtId="0" fontId="9" fillId="4" borderId="2" xfId="0" applyNumberFormat="1" applyFont="1" applyFill="1" applyBorder="1" applyAlignment="1">
      <alignment horizontal="left" wrapText="1"/>
    </xf>
    <xf numFmtId="0" fontId="9" fillId="7" borderId="2" xfId="0" applyNumberFormat="1" applyFont="1" applyFill="1" applyBorder="1" applyAlignment="1">
      <alignment horizontal="left"/>
    </xf>
    <xf numFmtId="0" fontId="9" fillId="4" borderId="2" xfId="0" applyNumberFormat="1" applyFont="1" applyFill="1" applyBorder="1" applyAlignment="1">
      <alignment horizontal="left"/>
    </xf>
    <xf numFmtId="0" fontId="9" fillId="7" borderId="4" xfId="0" applyNumberFormat="1" applyFont="1" applyFill="1" applyBorder="1" applyAlignment="1">
      <alignment horizontal="left" wrapText="1"/>
    </xf>
    <xf numFmtId="0" fontId="9" fillId="4" borderId="4" xfId="0" applyNumberFormat="1" applyFont="1" applyFill="1" applyBorder="1" applyAlignment="1">
      <alignment horizontal="left" wrapText="1"/>
    </xf>
    <xf numFmtId="0" fontId="9" fillId="0" borderId="4" xfId="0" applyNumberFormat="1" applyFont="1" applyFill="1" applyBorder="1" applyAlignment="1">
      <alignment horizontal="left" wrapText="1"/>
    </xf>
    <xf numFmtId="0" fontId="9" fillId="0" borderId="4" xfId="0" applyNumberFormat="1" applyFont="1" applyBorder="1" applyAlignment="1">
      <alignment horizontal="left" wrapText="1"/>
    </xf>
    <xf numFmtId="3" fontId="9" fillId="7" borderId="2" xfId="0" applyNumberFormat="1" applyFont="1" applyFill="1" applyBorder="1" applyAlignment="1">
      <alignment horizontal="left"/>
    </xf>
    <xf numFmtId="3" fontId="9" fillId="4" borderId="4" xfId="0" applyNumberFormat="1" applyFont="1" applyFill="1" applyBorder="1" applyAlignment="1">
      <alignment horizontal="left"/>
    </xf>
    <xf numFmtId="3" fontId="14" fillId="8" borderId="4" xfId="0" applyNumberFormat="1" applyFont="1" applyFill="1" applyBorder="1" applyAlignment="1">
      <alignment horizontal="left"/>
    </xf>
    <xf numFmtId="49" fontId="9" fillId="7" borderId="5" xfId="0" applyNumberFormat="1" applyFont="1" applyFill="1" applyBorder="1" applyAlignment="1">
      <alignment horizontal="left" shrinkToFit="1"/>
    </xf>
    <xf numFmtId="49" fontId="9" fillId="0" borderId="5" xfId="0" applyNumberFormat="1" applyFont="1" applyFill="1" applyBorder="1" applyAlignment="1">
      <alignment horizontal="left" shrinkToFit="1"/>
    </xf>
    <xf numFmtId="49" fontId="9" fillId="4" borderId="5" xfId="0" applyNumberFormat="1" applyFont="1" applyFill="1" applyBorder="1" applyAlignment="1">
      <alignment horizontal="left" shrinkToFit="1"/>
    </xf>
    <xf numFmtId="49" fontId="9" fillId="7" borderId="2" xfId="0" applyNumberFormat="1" applyFont="1" applyFill="1" applyBorder="1" applyAlignment="1">
      <alignment horizontal="left" shrinkToFit="1"/>
    </xf>
    <xf numFmtId="49" fontId="9" fillId="4" borderId="2" xfId="0" applyNumberFormat="1" applyFont="1" applyFill="1" applyBorder="1" applyAlignment="1">
      <alignment horizontal="left" shrinkToFit="1"/>
    </xf>
    <xf numFmtId="49" fontId="9" fillId="0" borderId="2" xfId="0" applyNumberFormat="1" applyFont="1" applyBorder="1" applyAlignment="1">
      <alignment horizontal="left" shrinkToFit="1"/>
    </xf>
    <xf numFmtId="49" fontId="9" fillId="0" borderId="4" xfId="0" applyNumberFormat="1" applyFont="1" applyBorder="1" applyAlignment="1">
      <alignment horizontal="left" shrinkToFit="1"/>
    </xf>
    <xf numFmtId="0" fontId="22" fillId="3" borderId="18" xfId="0" applyNumberFormat="1" applyFont="1" applyFill="1" applyBorder="1" applyAlignment="1">
      <alignment horizontal="center"/>
    </xf>
    <xf numFmtId="0" fontId="22" fillId="3" borderId="19" xfId="0" applyNumberFormat="1" applyFont="1" applyFill="1" applyBorder="1" applyAlignment="1">
      <alignment horizontal="center"/>
    </xf>
    <xf numFmtId="3" fontId="16" fillId="0" borderId="17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left"/>
    </xf>
    <xf numFmtId="3" fontId="10" fillId="0" borderId="0" xfId="0" applyNumberFormat="1" applyFont="1" applyAlignment="1">
      <alignment horizontal="left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6" fillId="2" borderId="18" xfId="0" applyNumberFormat="1" applyFont="1" applyFill="1" applyBorder="1" applyAlignment="1">
      <alignment horizontal="center"/>
    </xf>
    <xf numFmtId="0" fontId="6" fillId="2" borderId="19" xfId="0" applyNumberFormat="1" applyFont="1" applyFill="1" applyBorder="1" applyAlignment="1">
      <alignment horizontal="center"/>
    </xf>
    <xf numFmtId="0" fontId="6" fillId="2" borderId="20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left" vertical="center" wrapText="1"/>
    </xf>
    <xf numFmtId="3" fontId="10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3" fontId="10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4" fontId="27" fillId="3" borderId="18" xfId="6" applyNumberFormat="1" applyFont="1" applyFill="1" applyBorder="1" applyAlignment="1">
      <alignment horizontal="center"/>
    </xf>
    <xf numFmtId="4" fontId="27" fillId="3" borderId="20" xfId="6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6" applyFont="1" applyAlignment="1">
      <alignment horizontal="center"/>
    </xf>
    <xf numFmtId="3" fontId="8" fillId="4" borderId="47" xfId="6" applyNumberFormat="1" applyFont="1" applyFill="1" applyBorder="1" applyAlignment="1">
      <alignment horizontal="center" wrapText="1"/>
    </xf>
    <xf numFmtId="3" fontId="8" fillId="4" borderId="48" xfId="6" applyNumberFormat="1" applyFont="1" applyFill="1" applyBorder="1" applyAlignment="1">
      <alignment horizontal="center" wrapText="1"/>
    </xf>
  </cellXfs>
  <cellStyles count="9">
    <cellStyle name="Comma 2" xfId="7"/>
    <cellStyle name="Normal 2" xfId="5"/>
    <cellStyle name="Normal 3" xfId="3"/>
    <cellStyle name="Normal 3 2" xfId="8"/>
    <cellStyle name="Normal 4" xfId="4"/>
    <cellStyle name="Normalno 2" xfId="1"/>
    <cellStyle name="Normalno 2 2" xfId="6"/>
    <cellStyle name="Obično" xfId="0" builtinId="0"/>
    <cellStyle name="Zarez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01"/>
  <sheetViews>
    <sheetView topLeftCell="A172" zoomScale="65" zoomScaleNormal="65" workbookViewId="0">
      <selection activeCell="M193" sqref="M193"/>
    </sheetView>
  </sheetViews>
  <sheetFormatPr defaultColWidth="19.42578125" defaultRowHeight="18.75"/>
  <cols>
    <col min="1" max="1" width="37.140625" style="29" customWidth="1"/>
    <col min="2" max="2" width="49" style="30" customWidth="1"/>
    <col min="3" max="3" width="19.5703125" style="2" bestFit="1" customWidth="1"/>
    <col min="4" max="4" width="18.42578125" style="31" customWidth="1"/>
    <col min="5" max="5" width="19.85546875" style="1" customWidth="1"/>
    <col min="6" max="6" width="20" style="1" customWidth="1"/>
    <col min="7" max="7" width="21.5703125" style="1" customWidth="1"/>
    <col min="8" max="8" width="19.5703125" style="1" bestFit="1" customWidth="1"/>
    <col min="9" max="9" width="20" style="1" customWidth="1"/>
    <col min="10" max="10" width="19" style="1" customWidth="1"/>
    <col min="11" max="11" width="19.5703125" style="1" bestFit="1" customWidth="1"/>
    <col min="12" max="13" width="18.42578125" style="1" customWidth="1"/>
    <col min="14" max="15" width="17.42578125" style="1" customWidth="1"/>
    <col min="16" max="18" width="19.42578125" style="1"/>
    <col min="19" max="65" width="19.42578125" style="52"/>
    <col min="66" max="16384" width="19.42578125" style="1"/>
  </cols>
  <sheetData>
    <row r="1" spans="1:19" ht="15.75" customHeight="1" thickBot="1">
      <c r="A1" s="326" t="s">
        <v>71</v>
      </c>
      <c r="B1" s="327"/>
      <c r="C1" s="327"/>
      <c r="D1" s="328"/>
      <c r="Q1" s="324" t="s">
        <v>12</v>
      </c>
      <c r="R1" s="325"/>
      <c r="S1" s="99"/>
    </row>
    <row r="2" spans="1:19" ht="20.25" customHeight="1">
      <c r="A2" s="333" t="s">
        <v>195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"/>
      <c r="R2" s="3"/>
      <c r="S2" s="99"/>
    </row>
    <row r="3" spans="1:19" ht="20.25" customHeight="1">
      <c r="A3" s="4"/>
      <c r="B3" s="331"/>
      <c r="C3" s="331"/>
      <c r="D3" s="331"/>
      <c r="E3" s="331"/>
      <c r="F3" s="331"/>
      <c r="G3" s="331"/>
      <c r="H3" s="331"/>
      <c r="I3" s="331"/>
      <c r="J3" s="252"/>
      <c r="K3" s="5"/>
      <c r="L3" s="3"/>
      <c r="M3" s="3"/>
      <c r="N3" s="3"/>
      <c r="O3" s="293"/>
      <c r="P3" s="3"/>
      <c r="Q3" s="3"/>
      <c r="R3" s="3"/>
      <c r="S3" s="99"/>
    </row>
    <row r="4" spans="1:19" ht="18" customHeight="1">
      <c r="A4" s="6" t="s">
        <v>13</v>
      </c>
      <c r="B4" s="7"/>
      <c r="C4" s="8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9" ht="22.5" customHeight="1">
      <c r="A5" s="12" t="s">
        <v>71</v>
      </c>
      <c r="B5" s="13"/>
      <c r="C5" s="14"/>
      <c r="D5" s="15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9" ht="16.5" customHeight="1" thickBot="1">
      <c r="A6" s="16"/>
      <c r="B6" s="10"/>
      <c r="C6" s="11"/>
      <c r="D6" s="15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9" ht="36">
      <c r="A7" s="248" t="s">
        <v>14</v>
      </c>
      <c r="B7" s="111" t="s">
        <v>165</v>
      </c>
      <c r="C7" s="112" t="s">
        <v>68</v>
      </c>
      <c r="D7" s="113" t="s">
        <v>166</v>
      </c>
      <c r="E7" s="329" t="s">
        <v>81</v>
      </c>
      <c r="F7" s="329"/>
      <c r="G7" s="329"/>
      <c r="H7" s="329"/>
      <c r="I7" s="329"/>
      <c r="J7" s="329"/>
      <c r="K7" s="329"/>
      <c r="L7" s="329"/>
      <c r="M7" s="18"/>
      <c r="N7" s="329"/>
      <c r="O7" s="329"/>
      <c r="P7" s="329"/>
      <c r="Q7" s="329"/>
      <c r="R7" s="329"/>
    </row>
    <row r="8" spans="1:19">
      <c r="A8" s="114" t="s">
        <v>9</v>
      </c>
      <c r="B8" s="19">
        <f>D192+E192+F192+G192+H192</f>
        <v>7106466</v>
      </c>
      <c r="C8" s="20">
        <v>5886000</v>
      </c>
      <c r="D8" s="278">
        <v>5886000</v>
      </c>
      <c r="E8" s="329"/>
      <c r="F8" s="329"/>
      <c r="G8" s="329"/>
      <c r="H8" s="329"/>
      <c r="I8" s="332"/>
      <c r="J8" s="332"/>
      <c r="K8" s="332"/>
      <c r="L8" s="332"/>
      <c r="M8" s="21"/>
      <c r="N8" s="330"/>
      <c r="O8" s="330"/>
      <c r="P8" s="330"/>
      <c r="Q8" s="330"/>
      <c r="R8" s="330"/>
    </row>
    <row r="9" spans="1:19" ht="36.75">
      <c r="A9" s="114" t="s">
        <v>62</v>
      </c>
      <c r="B9" s="19">
        <v>700</v>
      </c>
      <c r="C9" s="20">
        <v>700</v>
      </c>
      <c r="D9" s="278">
        <v>700</v>
      </c>
      <c r="E9" s="329" t="s">
        <v>157</v>
      </c>
      <c r="F9" s="329"/>
      <c r="G9" s="329"/>
      <c r="H9" s="329"/>
      <c r="I9" s="329"/>
      <c r="J9" s="329"/>
      <c r="K9" s="329"/>
      <c r="L9" s="329"/>
      <c r="M9" s="22"/>
      <c r="N9" s="330"/>
      <c r="O9" s="330"/>
      <c r="P9" s="330"/>
      <c r="Q9" s="330"/>
      <c r="R9" s="330"/>
    </row>
    <row r="10" spans="1:19">
      <c r="A10" s="114" t="s">
        <v>155</v>
      </c>
      <c r="B10" s="19">
        <f>I192+J192-B9+I194</f>
        <v>653983.55000000005</v>
      </c>
      <c r="C10" s="20">
        <v>699300</v>
      </c>
      <c r="D10" s="278">
        <v>699300</v>
      </c>
      <c r="E10" s="110"/>
      <c r="F10" s="17"/>
      <c r="G10" s="289"/>
      <c r="H10" s="17"/>
      <c r="I10" s="17"/>
      <c r="J10" s="251"/>
      <c r="K10" s="17"/>
      <c r="L10" s="17"/>
      <c r="M10" s="22"/>
      <c r="N10" s="23"/>
      <c r="O10" s="292"/>
      <c r="P10" s="23"/>
      <c r="Q10" s="23"/>
      <c r="R10" s="23"/>
    </row>
    <row r="11" spans="1:19" ht="36">
      <c r="A11" s="115" t="s">
        <v>8</v>
      </c>
      <c r="B11" s="24">
        <v>0</v>
      </c>
      <c r="C11" s="20">
        <v>0</v>
      </c>
      <c r="D11" s="278">
        <v>0</v>
      </c>
      <c r="E11" s="329" t="s">
        <v>82</v>
      </c>
      <c r="F11" s="329"/>
      <c r="G11" s="329"/>
      <c r="H11" s="329"/>
      <c r="I11" s="332"/>
      <c r="J11" s="332"/>
      <c r="K11" s="332"/>
      <c r="L11" s="332"/>
      <c r="M11" s="22"/>
      <c r="N11" s="330"/>
      <c r="O11" s="330"/>
      <c r="P11" s="330"/>
      <c r="Q11" s="330"/>
      <c r="R11" s="330"/>
    </row>
    <row r="12" spans="1:19">
      <c r="A12" s="116" t="s">
        <v>1</v>
      </c>
      <c r="B12" s="19">
        <f>M192</f>
        <v>1036</v>
      </c>
      <c r="C12" s="20">
        <v>40000</v>
      </c>
      <c r="D12" s="278">
        <v>40000</v>
      </c>
      <c r="E12" s="322" t="s">
        <v>83</v>
      </c>
      <c r="F12" s="322"/>
      <c r="G12" s="322"/>
      <c r="H12" s="322"/>
      <c r="I12" s="323"/>
      <c r="J12" s="323"/>
      <c r="K12" s="323"/>
      <c r="L12" s="323"/>
      <c r="M12" s="25"/>
      <c r="N12" s="323"/>
      <c r="O12" s="323"/>
      <c r="P12" s="323"/>
      <c r="Q12" s="323"/>
      <c r="R12" s="323"/>
    </row>
    <row r="13" spans="1:19" ht="36.75">
      <c r="A13" s="295" t="s">
        <v>201</v>
      </c>
      <c r="B13" s="283">
        <f>O192</f>
        <v>28500</v>
      </c>
      <c r="C13" s="284">
        <v>0</v>
      </c>
      <c r="D13" s="285">
        <v>0</v>
      </c>
      <c r="E13" s="290"/>
      <c r="F13" s="290"/>
      <c r="G13" s="290"/>
      <c r="H13" s="290"/>
      <c r="I13" s="291"/>
      <c r="J13" s="291"/>
      <c r="K13" s="291"/>
      <c r="L13" s="291"/>
      <c r="M13" s="25"/>
      <c r="N13" s="291"/>
      <c r="O13" s="291"/>
      <c r="P13" s="291"/>
      <c r="Q13" s="291"/>
      <c r="R13" s="291"/>
    </row>
    <row r="14" spans="1:19" ht="19.5" thickBot="1">
      <c r="A14" s="282" t="s">
        <v>11</v>
      </c>
      <c r="B14" s="283">
        <f>L192</f>
        <v>34500</v>
      </c>
      <c r="C14" s="284">
        <v>84000</v>
      </c>
      <c r="D14" s="285">
        <v>84000</v>
      </c>
      <c r="E14" s="10"/>
      <c r="F14" s="10"/>
      <c r="G14" s="10"/>
      <c r="H14" s="10"/>
      <c r="I14" s="26"/>
      <c r="J14" s="26"/>
      <c r="K14" s="26"/>
      <c r="L14" s="10"/>
      <c r="M14" s="10"/>
      <c r="N14" s="10"/>
      <c r="O14" s="10"/>
      <c r="P14" s="10"/>
    </row>
    <row r="15" spans="1:19" ht="19.5" thickBot="1">
      <c r="A15" s="286" t="s">
        <v>15</v>
      </c>
      <c r="B15" s="287">
        <f>SUM(B8:B14)</f>
        <v>7825185.5499999998</v>
      </c>
      <c r="C15" s="287">
        <v>6710000</v>
      </c>
      <c r="D15" s="288">
        <v>6710000</v>
      </c>
      <c r="E15" s="10"/>
      <c r="F15" s="10"/>
      <c r="G15" s="10"/>
      <c r="H15" s="10"/>
      <c r="I15" s="28"/>
      <c r="J15" s="28"/>
      <c r="K15" s="28"/>
      <c r="L15" s="10"/>
      <c r="M15" s="10"/>
      <c r="N15" s="10"/>
      <c r="O15" s="10"/>
      <c r="P15" s="10"/>
    </row>
    <row r="16" spans="1:19" ht="22.5" customHeight="1" thickBot="1">
      <c r="A16" s="281" t="s">
        <v>191</v>
      </c>
      <c r="B16" s="279">
        <v>-30000</v>
      </c>
      <c r="N16" s="10"/>
      <c r="O16" s="10"/>
      <c r="P16" s="10"/>
    </row>
    <row r="17" spans="1:16" ht="21" customHeight="1" thickBot="1">
      <c r="A17" s="280" t="s">
        <v>15</v>
      </c>
      <c r="B17" s="117">
        <f>B15+B16</f>
        <v>7795185.5499999998</v>
      </c>
      <c r="N17" s="10"/>
      <c r="O17" s="10"/>
      <c r="P17" s="10"/>
    </row>
    <row r="18" spans="1:16" ht="30.75" customHeight="1">
      <c r="N18" s="10"/>
      <c r="O18" s="10"/>
      <c r="P18" s="10"/>
    </row>
    <row r="19" spans="1:16" ht="30.75" customHeight="1">
      <c r="N19" s="10"/>
      <c r="O19" s="10"/>
      <c r="P19" s="10"/>
    </row>
    <row r="20" spans="1:16" ht="30.75" customHeight="1">
      <c r="N20" s="10"/>
      <c r="O20" s="10"/>
      <c r="P20" s="10"/>
    </row>
    <row r="21" spans="1:16" ht="30.75" customHeight="1">
      <c r="N21" s="10"/>
      <c r="O21" s="10"/>
      <c r="P21" s="10"/>
    </row>
    <row r="22" spans="1:16" ht="30.75" customHeight="1">
      <c r="N22" s="10"/>
      <c r="O22" s="10"/>
      <c r="P22" s="10"/>
    </row>
    <row r="23" spans="1:16" ht="30.75" customHeight="1">
      <c r="N23" s="10"/>
      <c r="O23" s="10"/>
      <c r="P23" s="10"/>
    </row>
    <row r="24" spans="1:16">
      <c r="A24" s="32"/>
      <c r="B24" s="32"/>
      <c r="C24" s="33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>
      <c r="A25" s="32"/>
      <c r="B25" s="32"/>
      <c r="C25" s="33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>
      <c r="A26" s="32"/>
      <c r="B26" s="32"/>
      <c r="C26" s="33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>
      <c r="A27" s="32"/>
      <c r="B27" s="32"/>
      <c r="C27" s="33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>
      <c r="A28" s="32"/>
      <c r="B28" s="32"/>
      <c r="C28" s="33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>
      <c r="A29" s="32"/>
      <c r="B29" s="32"/>
      <c r="C29" s="33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>
      <c r="A30" s="32"/>
      <c r="B30" s="32"/>
      <c r="C30" s="33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>
      <c r="A31" s="32"/>
      <c r="B31" s="32"/>
      <c r="C31" s="33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>
      <c r="A32" s="32"/>
      <c r="B32" s="32"/>
      <c r="C32" s="33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65">
      <c r="A33" s="32"/>
      <c r="B33" s="32"/>
      <c r="C33" s="33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65">
      <c r="A34" s="32"/>
      <c r="B34" s="32"/>
      <c r="C34" s="33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65">
      <c r="A35" s="32"/>
      <c r="B35" s="32"/>
      <c r="C35" s="3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65">
      <c r="A36" s="32"/>
      <c r="B36" s="32"/>
      <c r="C36" s="33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65">
      <c r="A37" s="16"/>
      <c r="B37" s="16"/>
      <c r="C37" s="11"/>
      <c r="D37" s="7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65" ht="19.5">
      <c r="A38" s="34"/>
      <c r="B38" s="34"/>
      <c r="C38" s="35"/>
      <c r="D38" s="36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7"/>
      <c r="R38" s="37"/>
    </row>
    <row r="39" spans="1:65" ht="8.25" customHeight="1">
      <c r="A39" s="38"/>
      <c r="B39" s="38"/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1"/>
      <c r="R39" s="41"/>
    </row>
    <row r="40" spans="1:65" ht="9.75" customHeight="1">
      <c r="A40" s="38"/>
      <c r="B40" s="38"/>
      <c r="C40" s="39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42"/>
      <c r="R40" s="42"/>
    </row>
    <row r="41" spans="1:65" s="31" customFormat="1" ht="21.75" customHeight="1" thickBot="1">
      <c r="A41" s="43" t="s">
        <v>16</v>
      </c>
      <c r="B41" s="44"/>
      <c r="C41" s="11"/>
      <c r="D41" s="44" t="s">
        <v>72</v>
      </c>
      <c r="E41" s="13"/>
      <c r="F41" s="13"/>
      <c r="G41" s="13"/>
      <c r="H41" s="13"/>
      <c r="I41" s="13"/>
      <c r="J41" s="13"/>
      <c r="K41" s="13"/>
      <c r="L41" s="10"/>
      <c r="M41" s="1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</row>
    <row r="42" spans="1:65" ht="107.25" customHeight="1">
      <c r="A42" s="45" t="s">
        <v>17</v>
      </c>
      <c r="B42" s="46" t="s">
        <v>0</v>
      </c>
      <c r="C42" s="47" t="s">
        <v>162</v>
      </c>
      <c r="D42" s="48" t="s">
        <v>74</v>
      </c>
      <c r="E42" s="48" t="s">
        <v>77</v>
      </c>
      <c r="F42" s="48" t="s">
        <v>78</v>
      </c>
      <c r="G42" s="48" t="s">
        <v>188</v>
      </c>
      <c r="H42" s="48" t="s">
        <v>75</v>
      </c>
      <c r="I42" s="48" t="s">
        <v>73</v>
      </c>
      <c r="J42" s="48" t="s">
        <v>188</v>
      </c>
      <c r="K42" s="48" t="s">
        <v>8</v>
      </c>
      <c r="L42" s="48" t="s">
        <v>11</v>
      </c>
      <c r="M42" s="48" t="s">
        <v>1</v>
      </c>
      <c r="N42" s="48" t="s">
        <v>164</v>
      </c>
      <c r="O42" s="48" t="s">
        <v>188</v>
      </c>
      <c r="P42" s="48" t="s">
        <v>24</v>
      </c>
      <c r="Q42" s="49" t="s">
        <v>69</v>
      </c>
      <c r="R42" s="50" t="s">
        <v>163</v>
      </c>
    </row>
    <row r="43" spans="1:65">
      <c r="A43" s="51">
        <v>3</v>
      </c>
      <c r="B43" s="103"/>
      <c r="C43" s="102">
        <f>D43+E43+F43+G43+H43+I43+J43+K43+L43+M43+N43+O43+P43</f>
        <v>7593799.5499999998</v>
      </c>
      <c r="D43" s="164">
        <v>6046000</v>
      </c>
      <c r="E43" s="123">
        <v>245216</v>
      </c>
      <c r="F43" s="124">
        <v>165000</v>
      </c>
      <c r="G43" s="124">
        <f>G52</f>
        <v>1750</v>
      </c>
      <c r="H43" s="195">
        <v>588500</v>
      </c>
      <c r="I43" s="195">
        <v>431549.55</v>
      </c>
      <c r="J43" s="195">
        <f>J52</f>
        <v>51784</v>
      </c>
      <c r="K43" s="124">
        <v>0</v>
      </c>
      <c r="L43" s="124">
        <v>34500</v>
      </c>
      <c r="M43" s="124">
        <v>1000</v>
      </c>
      <c r="N43" s="124">
        <v>0</v>
      </c>
      <c r="O43" s="124">
        <f>O52</f>
        <v>28500</v>
      </c>
      <c r="P43" s="124">
        <v>0</v>
      </c>
      <c r="Q43" s="124">
        <v>6440150</v>
      </c>
      <c r="R43" s="124">
        <v>6440150</v>
      </c>
    </row>
    <row r="44" spans="1:65" ht="19.5" thickBot="1">
      <c r="A44" s="53">
        <v>31</v>
      </c>
      <c r="B44" s="53" t="s">
        <v>7</v>
      </c>
      <c r="C44" s="104">
        <f t="shared" ref="C44:C107" si="0">D44+E44+F44+G44+H44+I44+J44+K44+L44+M44+N44+O44+P44</f>
        <v>5887000</v>
      </c>
      <c r="D44" s="190">
        <v>5852000</v>
      </c>
      <c r="E44" s="118">
        <v>0</v>
      </c>
      <c r="F44" s="118">
        <v>0</v>
      </c>
      <c r="G44" s="118">
        <v>0</v>
      </c>
      <c r="H44" s="190">
        <v>35000</v>
      </c>
      <c r="I44" s="190">
        <v>0</v>
      </c>
      <c r="J44" s="190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8">
        <v>0</v>
      </c>
      <c r="Q44" s="118">
        <v>4992000</v>
      </c>
      <c r="R44" s="125">
        <v>4992000</v>
      </c>
    </row>
    <row r="45" spans="1:65" s="55" customFormat="1">
      <c r="A45" s="54">
        <v>311</v>
      </c>
      <c r="B45" s="54" t="s">
        <v>20</v>
      </c>
      <c r="C45" s="105">
        <f t="shared" si="0"/>
        <v>4800000</v>
      </c>
      <c r="D45" s="176">
        <v>4800000</v>
      </c>
      <c r="E45" s="119">
        <v>0</v>
      </c>
      <c r="F45" s="119">
        <v>0</v>
      </c>
      <c r="G45" s="119">
        <v>0</v>
      </c>
      <c r="H45" s="191">
        <v>0</v>
      </c>
      <c r="I45" s="191">
        <v>0</v>
      </c>
      <c r="J45" s="191">
        <v>0</v>
      </c>
      <c r="K45" s="119">
        <v>0</v>
      </c>
      <c r="L45" s="119">
        <v>0</v>
      </c>
      <c r="M45" s="119">
        <v>0</v>
      </c>
      <c r="N45" s="119">
        <v>0</v>
      </c>
      <c r="O45" s="119">
        <v>0</v>
      </c>
      <c r="P45" s="119">
        <v>0</v>
      </c>
      <c r="Q45" s="126">
        <v>4000000</v>
      </c>
      <c r="R45" s="126">
        <v>4000000</v>
      </c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</row>
    <row r="46" spans="1:65">
      <c r="A46" s="57">
        <v>31111</v>
      </c>
      <c r="B46" s="296" t="s">
        <v>29</v>
      </c>
      <c r="C46" s="101">
        <f t="shared" si="0"/>
        <v>4800000</v>
      </c>
      <c r="D46" s="177">
        <v>4800000</v>
      </c>
      <c r="E46" s="120">
        <v>0</v>
      </c>
      <c r="F46" s="120">
        <v>0</v>
      </c>
      <c r="G46" s="120">
        <v>0</v>
      </c>
      <c r="H46" s="192">
        <v>0</v>
      </c>
      <c r="I46" s="192">
        <v>0</v>
      </c>
      <c r="J46" s="192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8">
        <v>4000000</v>
      </c>
      <c r="R46" s="128">
        <v>4000000</v>
      </c>
    </row>
    <row r="47" spans="1:65" s="55" customFormat="1">
      <c r="A47" s="58">
        <v>312</v>
      </c>
      <c r="B47" s="58" t="s">
        <v>18</v>
      </c>
      <c r="C47" s="106">
        <f t="shared" si="0"/>
        <v>205000</v>
      </c>
      <c r="D47" s="193">
        <v>170000</v>
      </c>
      <c r="E47" s="121">
        <v>0</v>
      </c>
      <c r="F47" s="121">
        <v>0</v>
      </c>
      <c r="G47" s="121"/>
      <c r="H47" s="193">
        <v>35000</v>
      </c>
      <c r="I47" s="193">
        <v>0</v>
      </c>
      <c r="J47" s="193">
        <v>0</v>
      </c>
      <c r="K47" s="121">
        <v>0</v>
      </c>
      <c r="L47" s="121">
        <v>0</v>
      </c>
      <c r="M47" s="121">
        <v>0</v>
      </c>
      <c r="N47" s="121">
        <v>0</v>
      </c>
      <c r="O47" s="121">
        <v>0</v>
      </c>
      <c r="P47" s="121">
        <v>0</v>
      </c>
      <c r="Q47" s="121">
        <v>140000</v>
      </c>
      <c r="R47" s="121">
        <v>140000</v>
      </c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</row>
    <row r="48" spans="1:65">
      <c r="A48" s="59">
        <v>3121</v>
      </c>
      <c r="B48" s="297" t="s">
        <v>30</v>
      </c>
      <c r="C48" s="101">
        <f t="shared" si="0"/>
        <v>205000</v>
      </c>
      <c r="D48" s="194">
        <v>170000</v>
      </c>
      <c r="E48" s="122">
        <v>0</v>
      </c>
      <c r="F48" s="122">
        <v>0</v>
      </c>
      <c r="G48" s="122">
        <v>0</v>
      </c>
      <c r="H48" s="194">
        <v>35000</v>
      </c>
      <c r="I48" s="194">
        <v>0</v>
      </c>
      <c r="J48" s="194">
        <v>0</v>
      </c>
      <c r="K48" s="122">
        <v>0</v>
      </c>
      <c r="L48" s="122">
        <v>0</v>
      </c>
      <c r="M48" s="122">
        <v>0</v>
      </c>
      <c r="N48" s="122">
        <v>0</v>
      </c>
      <c r="O48" s="122">
        <v>0</v>
      </c>
      <c r="P48" s="122">
        <v>0</v>
      </c>
      <c r="Q48" s="129">
        <v>140000</v>
      </c>
      <c r="R48" s="129">
        <v>140000</v>
      </c>
    </row>
    <row r="49" spans="1:65" s="55" customFormat="1">
      <c r="A49" s="60">
        <v>313</v>
      </c>
      <c r="B49" s="60" t="s">
        <v>26</v>
      </c>
      <c r="C49" s="106">
        <f t="shared" si="0"/>
        <v>882000</v>
      </c>
      <c r="D49" s="191">
        <v>882000</v>
      </c>
      <c r="E49" s="119">
        <v>0</v>
      </c>
      <c r="F49" s="119">
        <v>0</v>
      </c>
      <c r="G49" s="119">
        <v>0</v>
      </c>
      <c r="H49" s="191">
        <v>0</v>
      </c>
      <c r="I49" s="191">
        <v>0</v>
      </c>
      <c r="J49" s="191">
        <v>0</v>
      </c>
      <c r="K49" s="119">
        <v>0</v>
      </c>
      <c r="L49" s="119">
        <v>0</v>
      </c>
      <c r="M49" s="119">
        <v>0</v>
      </c>
      <c r="N49" s="119">
        <v>0</v>
      </c>
      <c r="O49" s="119">
        <v>0</v>
      </c>
      <c r="P49" s="119">
        <v>0</v>
      </c>
      <c r="Q49" s="119">
        <v>852000</v>
      </c>
      <c r="R49" s="119">
        <v>852000</v>
      </c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</row>
    <row r="50" spans="1:65">
      <c r="A50" s="59">
        <v>3132</v>
      </c>
      <c r="B50" s="297" t="s">
        <v>31</v>
      </c>
      <c r="C50" s="101">
        <f t="shared" si="0"/>
        <v>755000</v>
      </c>
      <c r="D50" s="194">
        <v>755000</v>
      </c>
      <c r="E50" s="122">
        <v>0</v>
      </c>
      <c r="F50" s="122">
        <v>0</v>
      </c>
      <c r="G50" s="122">
        <v>0</v>
      </c>
      <c r="H50" s="194">
        <v>0</v>
      </c>
      <c r="I50" s="194">
        <v>0</v>
      </c>
      <c r="J50" s="194">
        <v>0</v>
      </c>
      <c r="K50" s="122">
        <v>0</v>
      </c>
      <c r="L50" s="122">
        <v>0</v>
      </c>
      <c r="M50" s="122">
        <v>0</v>
      </c>
      <c r="N50" s="122">
        <v>0</v>
      </c>
      <c r="O50" s="122">
        <v>0</v>
      </c>
      <c r="P50" s="122">
        <v>0</v>
      </c>
      <c r="Q50" s="129">
        <v>745000</v>
      </c>
      <c r="R50" s="129">
        <v>745000</v>
      </c>
    </row>
    <row r="51" spans="1:65">
      <c r="A51" s="59">
        <v>3133</v>
      </c>
      <c r="B51" s="297" t="s">
        <v>32</v>
      </c>
      <c r="C51" s="101">
        <f t="shared" si="0"/>
        <v>127000</v>
      </c>
      <c r="D51" s="194">
        <v>127000</v>
      </c>
      <c r="E51" s="130">
        <v>0</v>
      </c>
      <c r="F51" s="130">
        <v>0</v>
      </c>
      <c r="G51" s="130">
        <v>0</v>
      </c>
      <c r="H51" s="194">
        <v>0</v>
      </c>
      <c r="I51" s="194">
        <v>0</v>
      </c>
      <c r="J51" s="194">
        <v>0</v>
      </c>
      <c r="K51" s="122">
        <v>0</v>
      </c>
      <c r="L51" s="122">
        <v>0</v>
      </c>
      <c r="M51" s="122">
        <v>0</v>
      </c>
      <c r="N51" s="122">
        <v>0</v>
      </c>
      <c r="O51" s="122">
        <v>0</v>
      </c>
      <c r="P51" s="122">
        <v>0</v>
      </c>
      <c r="Q51" s="129">
        <v>107000</v>
      </c>
      <c r="R51" s="129">
        <v>107000</v>
      </c>
    </row>
    <row r="52" spans="1:65" ht="19.5" thickBot="1">
      <c r="A52" s="53">
        <v>32</v>
      </c>
      <c r="B52" s="53" t="s">
        <v>19</v>
      </c>
      <c r="C52" s="104">
        <f t="shared" si="0"/>
        <v>1701228.03</v>
      </c>
      <c r="D52" s="190">
        <v>194000</v>
      </c>
      <c r="E52" s="131">
        <v>242244.48000000001</v>
      </c>
      <c r="F52" s="131">
        <v>165000</v>
      </c>
      <c r="G52" s="131">
        <v>1750</v>
      </c>
      <c r="H52" s="190">
        <v>553500</v>
      </c>
      <c r="I52" s="196">
        <v>428949.55</v>
      </c>
      <c r="J52" s="196">
        <f>J53+J69+J91+J138+J142</f>
        <v>51784</v>
      </c>
      <c r="K52" s="118">
        <v>0</v>
      </c>
      <c r="L52" s="118">
        <v>34500</v>
      </c>
      <c r="M52" s="118">
        <v>1000</v>
      </c>
      <c r="N52" s="118">
        <v>0</v>
      </c>
      <c r="O52" s="118">
        <f>O91</f>
        <v>28500</v>
      </c>
      <c r="P52" s="118">
        <v>0</v>
      </c>
      <c r="Q52" s="118">
        <v>1443500</v>
      </c>
      <c r="R52" s="118">
        <v>1443500</v>
      </c>
    </row>
    <row r="53" spans="1:65" s="55" customFormat="1" ht="33" customHeight="1">
      <c r="A53" s="54">
        <v>321</v>
      </c>
      <c r="B53" s="61" t="s">
        <v>63</v>
      </c>
      <c r="C53" s="106">
        <f t="shared" si="0"/>
        <v>642049.03</v>
      </c>
      <c r="D53" s="165">
        <v>0</v>
      </c>
      <c r="E53" s="132">
        <v>39318.03</v>
      </c>
      <c r="F53" s="132">
        <v>0</v>
      </c>
      <c r="G53" s="132">
        <v>0</v>
      </c>
      <c r="H53" s="176">
        <v>553500</v>
      </c>
      <c r="I53" s="197">
        <v>43500</v>
      </c>
      <c r="J53" s="197">
        <f>J54+J63</f>
        <v>-269</v>
      </c>
      <c r="K53" s="126">
        <v>0</v>
      </c>
      <c r="L53" s="126">
        <v>6000</v>
      </c>
      <c r="M53" s="126">
        <v>0</v>
      </c>
      <c r="N53" s="126">
        <v>0</v>
      </c>
      <c r="O53" s="126">
        <v>0</v>
      </c>
      <c r="P53" s="126">
        <v>0</v>
      </c>
      <c r="Q53" s="126">
        <v>431100</v>
      </c>
      <c r="R53" s="126">
        <v>431100</v>
      </c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</row>
    <row r="54" spans="1:65" s="63" customFormat="1">
      <c r="A54" s="62">
        <v>3211</v>
      </c>
      <c r="B54" s="298" t="s">
        <v>33</v>
      </c>
      <c r="C54" s="162">
        <f t="shared" si="0"/>
        <v>87087.03</v>
      </c>
      <c r="D54" s="166">
        <v>0</v>
      </c>
      <c r="E54" s="133">
        <v>38387.03</v>
      </c>
      <c r="F54" s="133">
        <v>0</v>
      </c>
      <c r="G54" s="133">
        <v>0</v>
      </c>
      <c r="H54" s="178">
        <v>0</v>
      </c>
      <c r="I54" s="198">
        <v>42500</v>
      </c>
      <c r="J54" s="255">
        <f>J55+J58+J59+J60</f>
        <v>200</v>
      </c>
      <c r="K54" s="134">
        <v>0</v>
      </c>
      <c r="L54" s="134">
        <v>6000</v>
      </c>
      <c r="M54" s="134">
        <v>0</v>
      </c>
      <c r="N54" s="134">
        <v>0</v>
      </c>
      <c r="O54" s="134">
        <v>0</v>
      </c>
      <c r="P54" s="134">
        <v>0</v>
      </c>
      <c r="Q54" s="134">
        <v>126100</v>
      </c>
      <c r="R54" s="134">
        <v>126100</v>
      </c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</row>
    <row r="55" spans="1:65">
      <c r="A55" s="57">
        <v>32111</v>
      </c>
      <c r="B55" s="299" t="s">
        <v>84</v>
      </c>
      <c r="C55" s="101">
        <f t="shared" si="0"/>
        <v>15000</v>
      </c>
      <c r="D55" s="167">
        <v>0</v>
      </c>
      <c r="E55" s="135">
        <v>6000</v>
      </c>
      <c r="F55" s="135">
        <v>0</v>
      </c>
      <c r="G55" s="135">
        <v>0</v>
      </c>
      <c r="H55" s="177">
        <v>0</v>
      </c>
      <c r="I55" s="199">
        <v>7000</v>
      </c>
      <c r="J55" s="256">
        <v>-1000</v>
      </c>
      <c r="K55" s="127">
        <v>0</v>
      </c>
      <c r="L55" s="127">
        <v>3000</v>
      </c>
      <c r="M55" s="127">
        <v>0</v>
      </c>
      <c r="N55" s="127">
        <v>0</v>
      </c>
      <c r="O55" s="127">
        <v>0</v>
      </c>
      <c r="P55" s="127">
        <v>0</v>
      </c>
      <c r="Q55" s="128">
        <v>30100</v>
      </c>
      <c r="R55" s="128">
        <v>30100</v>
      </c>
    </row>
    <row r="56" spans="1:65">
      <c r="A56" s="57">
        <v>32112</v>
      </c>
      <c r="B56" s="299" t="s">
        <v>85</v>
      </c>
      <c r="C56" s="101">
        <f t="shared" si="0"/>
        <v>2000</v>
      </c>
      <c r="D56" s="167">
        <v>0</v>
      </c>
      <c r="E56" s="135">
        <v>0</v>
      </c>
      <c r="F56" s="135">
        <v>0</v>
      </c>
      <c r="G56" s="135">
        <v>0</v>
      </c>
      <c r="H56" s="177">
        <v>0</v>
      </c>
      <c r="I56" s="199">
        <v>2000</v>
      </c>
      <c r="J56" s="256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8">
        <v>4000</v>
      </c>
      <c r="R56" s="128">
        <v>4000</v>
      </c>
    </row>
    <row r="57" spans="1:65">
      <c r="A57" s="57">
        <v>32113</v>
      </c>
      <c r="B57" s="299" t="s">
        <v>86</v>
      </c>
      <c r="C57" s="101">
        <f t="shared" si="0"/>
        <v>10000</v>
      </c>
      <c r="D57" s="167">
        <v>0</v>
      </c>
      <c r="E57" s="135">
        <v>6000</v>
      </c>
      <c r="F57" s="135">
        <v>0</v>
      </c>
      <c r="G57" s="135">
        <v>0</v>
      </c>
      <c r="H57" s="177">
        <v>0</v>
      </c>
      <c r="I57" s="199">
        <v>4000</v>
      </c>
      <c r="J57" s="256">
        <v>0</v>
      </c>
      <c r="K57" s="127">
        <v>0</v>
      </c>
      <c r="L57" s="127">
        <v>0</v>
      </c>
      <c r="M57" s="127">
        <v>0</v>
      </c>
      <c r="N57" s="127">
        <v>0</v>
      </c>
      <c r="O57" s="127">
        <v>0</v>
      </c>
      <c r="P57" s="127">
        <v>0</v>
      </c>
      <c r="Q57" s="128">
        <v>12000</v>
      </c>
      <c r="R57" s="128">
        <v>12000</v>
      </c>
    </row>
    <row r="58" spans="1:65" ht="36.75">
      <c r="A58" s="57">
        <v>32114</v>
      </c>
      <c r="B58" s="299" t="s">
        <v>87</v>
      </c>
      <c r="C58" s="101">
        <f t="shared" si="0"/>
        <v>2000</v>
      </c>
      <c r="D58" s="167">
        <v>0</v>
      </c>
      <c r="E58" s="135">
        <v>0</v>
      </c>
      <c r="F58" s="135">
        <v>0</v>
      </c>
      <c r="G58" s="135">
        <v>0</v>
      </c>
      <c r="H58" s="177">
        <v>0</v>
      </c>
      <c r="I58" s="199">
        <v>1000</v>
      </c>
      <c r="J58" s="256">
        <v>1000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127">
        <v>0</v>
      </c>
      <c r="Q58" s="128">
        <v>10000</v>
      </c>
      <c r="R58" s="128">
        <v>10000</v>
      </c>
    </row>
    <row r="59" spans="1:65">
      <c r="A59" s="57">
        <v>32115</v>
      </c>
      <c r="B59" s="299" t="s">
        <v>88</v>
      </c>
      <c r="C59" s="101">
        <f t="shared" si="0"/>
        <v>56387.03</v>
      </c>
      <c r="D59" s="167">
        <v>0</v>
      </c>
      <c r="E59" s="135">
        <v>26387.03</v>
      </c>
      <c r="F59" s="135">
        <v>0</v>
      </c>
      <c r="G59" s="135">
        <v>0</v>
      </c>
      <c r="H59" s="177">
        <v>0</v>
      </c>
      <c r="I59" s="199">
        <v>26000</v>
      </c>
      <c r="J59" s="256">
        <v>1000</v>
      </c>
      <c r="K59" s="127">
        <v>0</v>
      </c>
      <c r="L59" s="127">
        <v>3000</v>
      </c>
      <c r="M59" s="127">
        <v>0</v>
      </c>
      <c r="N59" s="127">
        <v>0</v>
      </c>
      <c r="O59" s="127">
        <v>0</v>
      </c>
      <c r="P59" s="127">
        <v>0</v>
      </c>
      <c r="Q59" s="128">
        <v>60000</v>
      </c>
      <c r="R59" s="128">
        <v>60000</v>
      </c>
    </row>
    <row r="60" spans="1:65" ht="36.75">
      <c r="A60" s="57">
        <v>32116</v>
      </c>
      <c r="B60" s="299" t="s">
        <v>89</v>
      </c>
      <c r="C60" s="101">
        <f t="shared" si="0"/>
        <v>1700</v>
      </c>
      <c r="D60" s="167">
        <v>0</v>
      </c>
      <c r="E60" s="135">
        <v>0</v>
      </c>
      <c r="F60" s="135">
        <v>0</v>
      </c>
      <c r="G60" s="135">
        <v>0</v>
      </c>
      <c r="H60" s="177">
        <v>0</v>
      </c>
      <c r="I60" s="199">
        <v>2500</v>
      </c>
      <c r="J60" s="256">
        <v>-800</v>
      </c>
      <c r="K60" s="127">
        <v>0</v>
      </c>
      <c r="L60" s="127">
        <v>0</v>
      </c>
      <c r="M60" s="127">
        <v>0</v>
      </c>
      <c r="N60" s="127">
        <v>0</v>
      </c>
      <c r="O60" s="127">
        <v>0</v>
      </c>
      <c r="P60" s="127">
        <v>0</v>
      </c>
      <c r="Q60" s="128">
        <v>10000</v>
      </c>
      <c r="R60" s="128">
        <v>10000</v>
      </c>
    </row>
    <row r="61" spans="1:65">
      <c r="A61" s="57">
        <v>32117</v>
      </c>
      <c r="B61" s="299" t="s">
        <v>90</v>
      </c>
      <c r="C61" s="101">
        <f t="shared" si="0"/>
        <v>0</v>
      </c>
      <c r="D61" s="167">
        <v>0</v>
      </c>
      <c r="E61" s="135">
        <v>0</v>
      </c>
      <c r="F61" s="135">
        <v>0</v>
      </c>
      <c r="G61" s="135">
        <v>0</v>
      </c>
      <c r="H61" s="177">
        <v>0</v>
      </c>
      <c r="I61" s="199">
        <v>0</v>
      </c>
      <c r="J61" s="256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127">
        <v>0</v>
      </c>
      <c r="Q61" s="128">
        <v>0</v>
      </c>
      <c r="R61" s="128">
        <v>0</v>
      </c>
    </row>
    <row r="62" spans="1:65" s="63" customFormat="1">
      <c r="A62" s="62">
        <v>3212</v>
      </c>
      <c r="B62" s="298" t="s">
        <v>34</v>
      </c>
      <c r="C62" s="107">
        <f t="shared" si="0"/>
        <v>550000</v>
      </c>
      <c r="D62" s="166">
        <v>0</v>
      </c>
      <c r="E62" s="133">
        <v>0</v>
      </c>
      <c r="F62" s="133">
        <v>0</v>
      </c>
      <c r="G62" s="133">
        <v>0</v>
      </c>
      <c r="H62" s="178">
        <v>550000</v>
      </c>
      <c r="I62" s="198">
        <v>0</v>
      </c>
      <c r="J62" s="255">
        <v>0</v>
      </c>
      <c r="K62" s="134">
        <v>0</v>
      </c>
      <c r="L62" s="134">
        <v>0</v>
      </c>
      <c r="M62" s="134">
        <v>0</v>
      </c>
      <c r="N62" s="134">
        <v>0</v>
      </c>
      <c r="O62" s="134">
        <v>0</v>
      </c>
      <c r="P62" s="134">
        <v>0</v>
      </c>
      <c r="Q62" s="134">
        <v>300000</v>
      </c>
      <c r="R62" s="134">
        <v>300000</v>
      </c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</row>
    <row r="63" spans="1:65" s="63" customFormat="1">
      <c r="A63" s="62">
        <v>3213</v>
      </c>
      <c r="B63" s="298" t="s">
        <v>35</v>
      </c>
      <c r="C63" s="107">
        <f t="shared" si="0"/>
        <v>4962</v>
      </c>
      <c r="D63" s="166">
        <v>0</v>
      </c>
      <c r="E63" s="133">
        <v>931</v>
      </c>
      <c r="F63" s="133">
        <v>0</v>
      </c>
      <c r="G63" s="133">
        <v>0</v>
      </c>
      <c r="H63" s="178">
        <v>3500</v>
      </c>
      <c r="I63" s="198">
        <v>1000</v>
      </c>
      <c r="J63" s="255">
        <f>J64</f>
        <v>-469</v>
      </c>
      <c r="K63" s="134">
        <v>0</v>
      </c>
      <c r="L63" s="134">
        <v>0</v>
      </c>
      <c r="M63" s="134">
        <v>0</v>
      </c>
      <c r="N63" s="134">
        <v>0</v>
      </c>
      <c r="O63" s="134">
        <v>0</v>
      </c>
      <c r="P63" s="134">
        <v>0</v>
      </c>
      <c r="Q63" s="134">
        <v>5000</v>
      </c>
      <c r="R63" s="134">
        <v>5000</v>
      </c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</row>
    <row r="64" spans="1:65">
      <c r="A64" s="57">
        <v>32131</v>
      </c>
      <c r="B64" s="299" t="s">
        <v>91</v>
      </c>
      <c r="C64" s="101">
        <f t="shared" si="0"/>
        <v>1462</v>
      </c>
      <c r="D64" s="167">
        <v>0</v>
      </c>
      <c r="E64" s="135">
        <v>931</v>
      </c>
      <c r="F64" s="135">
        <v>0</v>
      </c>
      <c r="G64" s="135">
        <v>0</v>
      </c>
      <c r="H64" s="177">
        <v>0</v>
      </c>
      <c r="I64" s="199">
        <v>1000</v>
      </c>
      <c r="J64" s="256">
        <v>-469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127">
        <v>0</v>
      </c>
      <c r="Q64" s="128">
        <v>5000</v>
      </c>
      <c r="R64" s="128">
        <v>5000</v>
      </c>
    </row>
    <row r="65" spans="1:65">
      <c r="A65" s="57">
        <v>32132</v>
      </c>
      <c r="B65" s="299" t="s">
        <v>92</v>
      </c>
      <c r="C65" s="101">
        <f t="shared" si="0"/>
        <v>3500</v>
      </c>
      <c r="D65" s="167">
        <v>0</v>
      </c>
      <c r="E65" s="135">
        <v>0</v>
      </c>
      <c r="F65" s="135">
        <v>0</v>
      </c>
      <c r="G65" s="135">
        <v>0</v>
      </c>
      <c r="H65" s="177">
        <v>3500</v>
      </c>
      <c r="I65" s="199">
        <v>0</v>
      </c>
      <c r="J65" s="256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127">
        <v>0</v>
      </c>
      <c r="Q65" s="128">
        <v>0</v>
      </c>
      <c r="R65" s="128">
        <v>0</v>
      </c>
    </row>
    <row r="66" spans="1:65" s="63" customFormat="1">
      <c r="A66" s="62">
        <v>3214</v>
      </c>
      <c r="B66" s="298" t="s">
        <v>60</v>
      </c>
      <c r="C66" s="107">
        <f t="shared" si="0"/>
        <v>0</v>
      </c>
      <c r="D66" s="166">
        <v>0</v>
      </c>
      <c r="E66" s="133">
        <v>0</v>
      </c>
      <c r="F66" s="133">
        <v>0</v>
      </c>
      <c r="G66" s="133">
        <v>0</v>
      </c>
      <c r="H66" s="178">
        <v>0</v>
      </c>
      <c r="I66" s="198">
        <v>0</v>
      </c>
      <c r="J66" s="255">
        <v>0</v>
      </c>
      <c r="K66" s="134">
        <v>0</v>
      </c>
      <c r="L66" s="134">
        <v>0</v>
      </c>
      <c r="M66" s="134">
        <v>0</v>
      </c>
      <c r="N66" s="134">
        <v>0</v>
      </c>
      <c r="O66" s="134">
        <v>0</v>
      </c>
      <c r="P66" s="134">
        <v>0</v>
      </c>
      <c r="Q66" s="134">
        <v>0</v>
      </c>
      <c r="R66" s="134">
        <v>0</v>
      </c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</row>
    <row r="67" spans="1:65">
      <c r="A67" s="57">
        <v>32141</v>
      </c>
      <c r="B67" s="299" t="s">
        <v>60</v>
      </c>
      <c r="C67" s="101">
        <f t="shared" si="0"/>
        <v>0</v>
      </c>
      <c r="D67" s="167">
        <v>0</v>
      </c>
      <c r="E67" s="135">
        <v>0</v>
      </c>
      <c r="F67" s="135">
        <v>0</v>
      </c>
      <c r="G67" s="135">
        <v>0</v>
      </c>
      <c r="H67" s="177">
        <v>0</v>
      </c>
      <c r="I67" s="199">
        <v>0</v>
      </c>
      <c r="J67" s="256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8">
        <v>0</v>
      </c>
      <c r="R67" s="128">
        <v>0</v>
      </c>
    </row>
    <row r="68" spans="1:65">
      <c r="A68" s="57">
        <v>32149</v>
      </c>
      <c r="B68" s="299" t="s">
        <v>93</v>
      </c>
      <c r="C68" s="101">
        <f t="shared" si="0"/>
        <v>0</v>
      </c>
      <c r="D68" s="167">
        <v>0</v>
      </c>
      <c r="E68" s="135">
        <v>0</v>
      </c>
      <c r="F68" s="135">
        <v>0</v>
      </c>
      <c r="G68" s="135">
        <v>0</v>
      </c>
      <c r="H68" s="177">
        <v>0</v>
      </c>
      <c r="I68" s="199">
        <v>0</v>
      </c>
      <c r="J68" s="256">
        <v>0</v>
      </c>
      <c r="K68" s="127">
        <v>0</v>
      </c>
      <c r="L68" s="127">
        <v>0</v>
      </c>
      <c r="M68" s="127">
        <v>0</v>
      </c>
      <c r="N68" s="127">
        <v>0</v>
      </c>
      <c r="O68" s="127">
        <v>0</v>
      </c>
      <c r="P68" s="127">
        <v>0</v>
      </c>
      <c r="Q68" s="128">
        <v>0</v>
      </c>
      <c r="R68" s="128">
        <v>0</v>
      </c>
    </row>
    <row r="69" spans="1:65" s="55" customFormat="1">
      <c r="A69" s="58">
        <v>322</v>
      </c>
      <c r="B69" s="64" t="s">
        <v>3</v>
      </c>
      <c r="C69" s="108">
        <f t="shared" si="0"/>
        <v>118248.06</v>
      </c>
      <c r="D69" s="179">
        <v>0</v>
      </c>
      <c r="E69" s="136">
        <v>75120.06</v>
      </c>
      <c r="F69" s="136">
        <v>0</v>
      </c>
      <c r="G69" s="136">
        <v>0</v>
      </c>
      <c r="H69" s="193">
        <v>0</v>
      </c>
      <c r="I69" s="200">
        <v>53000</v>
      </c>
      <c r="J69" s="200">
        <f>J70+J78+J89+J87</f>
        <v>-9872</v>
      </c>
      <c r="K69" s="121">
        <v>0</v>
      </c>
      <c r="L69" s="121">
        <v>0</v>
      </c>
      <c r="M69" s="121">
        <v>0</v>
      </c>
      <c r="N69" s="121">
        <v>0</v>
      </c>
      <c r="O69" s="121">
        <v>0</v>
      </c>
      <c r="P69" s="121">
        <v>0</v>
      </c>
      <c r="Q69" s="121">
        <v>120900</v>
      </c>
      <c r="R69" s="121">
        <v>120900</v>
      </c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</row>
    <row r="70" spans="1:65" s="63" customFormat="1">
      <c r="A70" s="65">
        <v>3221</v>
      </c>
      <c r="B70" s="300" t="s">
        <v>36</v>
      </c>
      <c r="C70" s="160">
        <f t="shared" si="0"/>
        <v>30892.79</v>
      </c>
      <c r="D70" s="168">
        <v>0</v>
      </c>
      <c r="E70" s="137">
        <v>18864.79</v>
      </c>
      <c r="F70" s="133">
        <v>0</v>
      </c>
      <c r="G70" s="133">
        <v>0</v>
      </c>
      <c r="H70" s="178">
        <v>0</v>
      </c>
      <c r="I70" s="198">
        <v>13000</v>
      </c>
      <c r="J70" s="198">
        <f>J71+J72+J73+J74+J75+J76</f>
        <v>-972</v>
      </c>
      <c r="K70" s="138">
        <v>0</v>
      </c>
      <c r="L70" s="138">
        <v>0</v>
      </c>
      <c r="M70" s="138">
        <v>0</v>
      </c>
      <c r="N70" s="138">
        <v>0</v>
      </c>
      <c r="O70" s="138">
        <v>0</v>
      </c>
      <c r="P70" s="138">
        <v>0</v>
      </c>
      <c r="Q70" s="134">
        <v>36000</v>
      </c>
      <c r="R70" s="134">
        <v>36000</v>
      </c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</row>
    <row r="71" spans="1:65">
      <c r="A71" s="66">
        <v>32211</v>
      </c>
      <c r="B71" s="301" t="s">
        <v>36</v>
      </c>
      <c r="C71" s="101">
        <f t="shared" si="0"/>
        <v>9892.5299999999988</v>
      </c>
      <c r="D71" s="169">
        <v>0</v>
      </c>
      <c r="E71" s="139">
        <v>5392.53</v>
      </c>
      <c r="F71" s="135">
        <v>0</v>
      </c>
      <c r="G71" s="135">
        <v>0</v>
      </c>
      <c r="H71" s="177">
        <v>0</v>
      </c>
      <c r="I71" s="199">
        <v>4000</v>
      </c>
      <c r="J71" s="199">
        <v>500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41">
        <v>9000</v>
      </c>
      <c r="R71" s="141">
        <v>9000</v>
      </c>
    </row>
    <row r="72" spans="1:65">
      <c r="A72" s="66">
        <v>32212</v>
      </c>
      <c r="B72" s="301" t="s">
        <v>94</v>
      </c>
      <c r="C72" s="101">
        <f t="shared" si="0"/>
        <v>3246</v>
      </c>
      <c r="D72" s="169">
        <v>0</v>
      </c>
      <c r="E72" s="139">
        <v>1948</v>
      </c>
      <c r="F72" s="135">
        <v>0</v>
      </c>
      <c r="G72" s="135">
        <v>0</v>
      </c>
      <c r="H72" s="177">
        <v>0</v>
      </c>
      <c r="I72" s="199">
        <v>0</v>
      </c>
      <c r="J72" s="199">
        <v>1298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41">
        <v>4000</v>
      </c>
      <c r="R72" s="141">
        <v>4000</v>
      </c>
    </row>
    <row r="73" spans="1:65">
      <c r="A73" s="66">
        <v>32213</v>
      </c>
      <c r="B73" s="301" t="s">
        <v>95</v>
      </c>
      <c r="C73" s="101">
        <f t="shared" si="0"/>
        <v>0</v>
      </c>
      <c r="D73" s="169">
        <v>0</v>
      </c>
      <c r="E73" s="139">
        <v>0</v>
      </c>
      <c r="F73" s="135">
        <v>0</v>
      </c>
      <c r="G73" s="135">
        <v>0</v>
      </c>
      <c r="H73" s="177">
        <v>0</v>
      </c>
      <c r="I73" s="199">
        <v>0</v>
      </c>
      <c r="J73" s="199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41">
        <v>0</v>
      </c>
      <c r="R73" s="141">
        <v>0</v>
      </c>
    </row>
    <row r="74" spans="1:65">
      <c r="A74" s="66">
        <v>32214</v>
      </c>
      <c r="B74" s="301" t="s">
        <v>96</v>
      </c>
      <c r="C74" s="101">
        <f t="shared" si="0"/>
        <v>5314.26</v>
      </c>
      <c r="D74" s="169">
        <v>0</v>
      </c>
      <c r="E74" s="139">
        <v>2804.26</v>
      </c>
      <c r="F74" s="135">
        <v>0</v>
      </c>
      <c r="G74" s="135">
        <v>0</v>
      </c>
      <c r="H74" s="177">
        <v>0</v>
      </c>
      <c r="I74" s="199">
        <v>3000</v>
      </c>
      <c r="J74" s="199">
        <v>-490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41">
        <v>8000</v>
      </c>
      <c r="R74" s="141">
        <v>8000</v>
      </c>
    </row>
    <row r="75" spans="1:65">
      <c r="A75" s="66">
        <v>32216</v>
      </c>
      <c r="B75" s="301" t="s">
        <v>97</v>
      </c>
      <c r="C75" s="101">
        <f t="shared" si="0"/>
        <v>9240</v>
      </c>
      <c r="D75" s="169">
        <v>0</v>
      </c>
      <c r="E75" s="139">
        <v>6720</v>
      </c>
      <c r="F75" s="135">
        <v>0</v>
      </c>
      <c r="G75" s="135">
        <v>0</v>
      </c>
      <c r="H75" s="177">
        <v>0</v>
      </c>
      <c r="I75" s="199">
        <v>4000</v>
      </c>
      <c r="J75" s="199">
        <v>-1480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41">
        <v>10000</v>
      </c>
      <c r="R75" s="141">
        <v>10000</v>
      </c>
    </row>
    <row r="76" spans="1:65">
      <c r="A76" s="66">
        <v>32219</v>
      </c>
      <c r="B76" s="301" t="s">
        <v>98</v>
      </c>
      <c r="C76" s="101">
        <f t="shared" si="0"/>
        <v>3200</v>
      </c>
      <c r="D76" s="169">
        <v>0</v>
      </c>
      <c r="E76" s="139">
        <v>2000</v>
      </c>
      <c r="F76" s="135">
        <v>0</v>
      </c>
      <c r="G76" s="135">
        <v>0</v>
      </c>
      <c r="H76" s="177">
        <v>0</v>
      </c>
      <c r="I76" s="199">
        <v>2000</v>
      </c>
      <c r="J76" s="199">
        <v>-800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41">
        <v>5000</v>
      </c>
      <c r="R76" s="141">
        <v>5000</v>
      </c>
    </row>
    <row r="77" spans="1:65" s="63" customFormat="1">
      <c r="A77" s="65">
        <v>3222</v>
      </c>
      <c r="B77" s="300" t="s">
        <v>79</v>
      </c>
      <c r="C77" s="107">
        <f t="shared" si="0"/>
        <v>0</v>
      </c>
      <c r="D77" s="168">
        <v>0</v>
      </c>
      <c r="E77" s="137">
        <v>0</v>
      </c>
      <c r="F77" s="133">
        <v>0</v>
      </c>
      <c r="G77" s="133">
        <v>0</v>
      </c>
      <c r="H77" s="178">
        <v>0</v>
      </c>
      <c r="I77" s="198">
        <v>0</v>
      </c>
      <c r="J77" s="198">
        <v>0</v>
      </c>
      <c r="K77" s="138">
        <v>0</v>
      </c>
      <c r="L77" s="138">
        <v>0</v>
      </c>
      <c r="M77" s="138">
        <v>0</v>
      </c>
      <c r="N77" s="138">
        <v>0</v>
      </c>
      <c r="O77" s="138">
        <v>0</v>
      </c>
      <c r="P77" s="138">
        <v>0</v>
      </c>
      <c r="Q77" s="138">
        <v>0</v>
      </c>
      <c r="R77" s="138">
        <v>0</v>
      </c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</row>
    <row r="78" spans="1:65" s="63" customFormat="1">
      <c r="A78" s="65">
        <v>3223</v>
      </c>
      <c r="B78" s="300" t="s">
        <v>37</v>
      </c>
      <c r="C78" s="107">
        <f t="shared" si="0"/>
        <v>52982.69</v>
      </c>
      <c r="D78" s="168">
        <v>0</v>
      </c>
      <c r="E78" s="137">
        <v>35982.69</v>
      </c>
      <c r="F78" s="137">
        <v>0</v>
      </c>
      <c r="G78" s="137">
        <v>0</v>
      </c>
      <c r="H78" s="180">
        <v>0</v>
      </c>
      <c r="I78" s="198">
        <v>27000</v>
      </c>
      <c r="J78" s="198">
        <f>J79+J81+J83</f>
        <v>-10000</v>
      </c>
      <c r="K78" s="138">
        <v>0</v>
      </c>
      <c r="L78" s="138">
        <v>0</v>
      </c>
      <c r="M78" s="138">
        <v>0</v>
      </c>
      <c r="N78" s="138">
        <v>0</v>
      </c>
      <c r="O78" s="138">
        <v>0</v>
      </c>
      <c r="P78" s="138">
        <v>0</v>
      </c>
      <c r="Q78" s="138">
        <v>55900</v>
      </c>
      <c r="R78" s="138">
        <v>55900</v>
      </c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</row>
    <row r="79" spans="1:65">
      <c r="A79" s="66">
        <v>32231</v>
      </c>
      <c r="B79" s="301" t="s">
        <v>37</v>
      </c>
      <c r="C79" s="101">
        <f t="shared" si="0"/>
        <v>21900</v>
      </c>
      <c r="D79" s="169">
        <v>0</v>
      </c>
      <c r="E79" s="139">
        <v>13900</v>
      </c>
      <c r="F79" s="139">
        <v>0</v>
      </c>
      <c r="G79" s="139">
        <v>0</v>
      </c>
      <c r="H79" s="192">
        <v>0</v>
      </c>
      <c r="I79" s="199">
        <v>13000</v>
      </c>
      <c r="J79" s="199">
        <v>-5000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41">
        <v>19900</v>
      </c>
      <c r="R79" s="141">
        <v>19900</v>
      </c>
    </row>
    <row r="80" spans="1:65">
      <c r="A80" s="66">
        <v>32232</v>
      </c>
      <c r="B80" s="301" t="s">
        <v>99</v>
      </c>
      <c r="C80" s="101">
        <f t="shared" si="0"/>
        <v>0</v>
      </c>
      <c r="D80" s="169">
        <v>0</v>
      </c>
      <c r="E80" s="139">
        <v>0</v>
      </c>
      <c r="F80" s="139">
        <v>0</v>
      </c>
      <c r="G80" s="139">
        <v>0</v>
      </c>
      <c r="H80" s="192">
        <v>0</v>
      </c>
      <c r="I80" s="199">
        <v>0</v>
      </c>
      <c r="J80" s="199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41">
        <v>0</v>
      </c>
      <c r="R80" s="141">
        <v>0</v>
      </c>
    </row>
    <row r="81" spans="1:65">
      <c r="A81" s="66">
        <v>32233</v>
      </c>
      <c r="B81" s="301" t="s">
        <v>100</v>
      </c>
      <c r="C81" s="101">
        <f t="shared" si="0"/>
        <v>26334.75</v>
      </c>
      <c r="D81" s="169">
        <v>0</v>
      </c>
      <c r="E81" s="139">
        <v>17334.75</v>
      </c>
      <c r="F81" s="139">
        <v>0</v>
      </c>
      <c r="G81" s="139">
        <v>0</v>
      </c>
      <c r="H81" s="192">
        <v>0</v>
      </c>
      <c r="I81" s="199">
        <v>12000</v>
      </c>
      <c r="J81" s="199">
        <v>-3000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41">
        <v>29000</v>
      </c>
      <c r="R81" s="141">
        <v>29000</v>
      </c>
    </row>
    <row r="82" spans="1:65">
      <c r="A82" s="66">
        <v>32234</v>
      </c>
      <c r="B82" s="301" t="s">
        <v>101</v>
      </c>
      <c r="C82" s="101">
        <f t="shared" si="0"/>
        <v>0</v>
      </c>
      <c r="D82" s="169">
        <v>0</v>
      </c>
      <c r="E82" s="139">
        <v>0</v>
      </c>
      <c r="F82" s="139">
        <v>0</v>
      </c>
      <c r="G82" s="139">
        <v>0</v>
      </c>
      <c r="H82" s="192">
        <v>0</v>
      </c>
      <c r="I82" s="199">
        <v>0</v>
      </c>
      <c r="J82" s="199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41">
        <v>0</v>
      </c>
      <c r="R82" s="141">
        <v>0</v>
      </c>
    </row>
    <row r="83" spans="1:65" ht="36.75">
      <c r="A83" s="66">
        <v>32239</v>
      </c>
      <c r="B83" s="301" t="s">
        <v>102</v>
      </c>
      <c r="C83" s="101">
        <f t="shared" si="0"/>
        <v>4747.9400000000005</v>
      </c>
      <c r="D83" s="169">
        <v>0</v>
      </c>
      <c r="E83" s="139">
        <v>4747.9400000000005</v>
      </c>
      <c r="F83" s="139">
        <v>0</v>
      </c>
      <c r="G83" s="139">
        <v>0</v>
      </c>
      <c r="H83" s="192">
        <v>0</v>
      </c>
      <c r="I83" s="199">
        <v>2000</v>
      </c>
      <c r="J83" s="199">
        <v>-2000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41">
        <v>7000</v>
      </c>
      <c r="R83" s="141">
        <v>7000</v>
      </c>
    </row>
    <row r="84" spans="1:65" s="63" customFormat="1">
      <c r="A84" s="65">
        <v>3224</v>
      </c>
      <c r="B84" s="300" t="s">
        <v>38</v>
      </c>
      <c r="C84" s="107">
        <f t="shared" si="0"/>
        <v>14000</v>
      </c>
      <c r="D84" s="253">
        <v>0</v>
      </c>
      <c r="E84" s="254">
        <v>4000</v>
      </c>
      <c r="F84" s="254">
        <v>0</v>
      </c>
      <c r="G84" s="254">
        <v>0</v>
      </c>
      <c r="H84" s="180">
        <v>0</v>
      </c>
      <c r="I84" s="198">
        <v>10000</v>
      </c>
      <c r="J84" s="198">
        <f>J85+J86</f>
        <v>0</v>
      </c>
      <c r="K84" s="138">
        <v>0</v>
      </c>
      <c r="L84" s="138">
        <v>0</v>
      </c>
      <c r="M84" s="138">
        <v>0</v>
      </c>
      <c r="N84" s="138">
        <v>0</v>
      </c>
      <c r="O84" s="138">
        <v>0</v>
      </c>
      <c r="P84" s="138">
        <v>0</v>
      </c>
      <c r="Q84" s="138">
        <v>15000</v>
      </c>
      <c r="R84" s="138">
        <v>15000</v>
      </c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</row>
    <row r="85" spans="1:65" s="52" customFormat="1">
      <c r="A85" s="67">
        <v>32241</v>
      </c>
      <c r="B85" s="302" t="s">
        <v>105</v>
      </c>
      <c r="C85" s="101">
        <f t="shared" si="0"/>
        <v>0</v>
      </c>
      <c r="D85" s="170">
        <v>0</v>
      </c>
      <c r="E85" s="142">
        <v>0</v>
      </c>
      <c r="F85" s="142">
        <v>0</v>
      </c>
      <c r="G85" s="142">
        <v>0</v>
      </c>
      <c r="H85" s="188">
        <v>0</v>
      </c>
      <c r="I85" s="199">
        <v>2000</v>
      </c>
      <c r="J85" s="199">
        <v>-2000</v>
      </c>
      <c r="K85" s="143">
        <v>0</v>
      </c>
      <c r="L85" s="143">
        <v>0</v>
      </c>
      <c r="M85" s="143">
        <v>0</v>
      </c>
      <c r="N85" s="143">
        <v>0</v>
      </c>
      <c r="O85" s="143">
        <v>0</v>
      </c>
      <c r="P85" s="143">
        <v>0</v>
      </c>
      <c r="Q85" s="141">
        <v>4000</v>
      </c>
      <c r="R85" s="141">
        <v>4000</v>
      </c>
    </row>
    <row r="86" spans="1:65" s="52" customFormat="1">
      <c r="A86" s="67">
        <v>32244</v>
      </c>
      <c r="B86" s="302" t="s">
        <v>106</v>
      </c>
      <c r="C86" s="101">
        <f t="shared" si="0"/>
        <v>14000</v>
      </c>
      <c r="D86" s="170">
        <v>0</v>
      </c>
      <c r="E86" s="142">
        <v>4000</v>
      </c>
      <c r="F86" s="142">
        <v>0</v>
      </c>
      <c r="G86" s="142">
        <v>0</v>
      </c>
      <c r="H86" s="188">
        <v>0</v>
      </c>
      <c r="I86" s="199">
        <v>8000</v>
      </c>
      <c r="J86" s="199">
        <v>2000</v>
      </c>
      <c r="K86" s="143">
        <v>0</v>
      </c>
      <c r="L86" s="143">
        <v>0</v>
      </c>
      <c r="M86" s="143">
        <v>0</v>
      </c>
      <c r="N86" s="143">
        <v>0</v>
      </c>
      <c r="O86" s="143">
        <v>0</v>
      </c>
      <c r="P86" s="143">
        <v>0</v>
      </c>
      <c r="Q86" s="141">
        <v>11000</v>
      </c>
      <c r="R86" s="141">
        <v>11000</v>
      </c>
    </row>
    <row r="87" spans="1:65" s="63" customFormat="1">
      <c r="A87" s="65">
        <v>3225</v>
      </c>
      <c r="B87" s="300" t="s">
        <v>39</v>
      </c>
      <c r="C87" s="107">
        <f t="shared" si="0"/>
        <v>19672.580000000002</v>
      </c>
      <c r="D87" s="168">
        <v>0</v>
      </c>
      <c r="E87" s="137">
        <v>16272.58</v>
      </c>
      <c r="F87" s="137">
        <v>0</v>
      </c>
      <c r="G87" s="137">
        <v>0</v>
      </c>
      <c r="H87" s="180">
        <v>0</v>
      </c>
      <c r="I87" s="198">
        <v>3000</v>
      </c>
      <c r="J87" s="198">
        <f>J88</f>
        <v>400</v>
      </c>
      <c r="K87" s="138">
        <v>0</v>
      </c>
      <c r="L87" s="138">
        <v>0</v>
      </c>
      <c r="M87" s="138">
        <v>0</v>
      </c>
      <c r="N87" s="138">
        <v>0</v>
      </c>
      <c r="O87" s="138">
        <v>0</v>
      </c>
      <c r="P87" s="138">
        <v>0</v>
      </c>
      <c r="Q87" s="138">
        <v>12000</v>
      </c>
      <c r="R87" s="138">
        <v>12000</v>
      </c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</row>
    <row r="88" spans="1:65">
      <c r="A88" s="66">
        <v>32251</v>
      </c>
      <c r="B88" s="301" t="s">
        <v>39</v>
      </c>
      <c r="C88" s="101">
        <f t="shared" si="0"/>
        <v>19672.580000000002</v>
      </c>
      <c r="D88" s="169">
        <v>0</v>
      </c>
      <c r="E88" s="139">
        <v>16272.58</v>
      </c>
      <c r="F88" s="139">
        <v>0</v>
      </c>
      <c r="G88" s="139">
        <v>0</v>
      </c>
      <c r="H88" s="192">
        <v>0</v>
      </c>
      <c r="I88" s="199">
        <v>3000</v>
      </c>
      <c r="J88" s="199">
        <v>400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41">
        <v>12000</v>
      </c>
      <c r="R88" s="141">
        <v>12000</v>
      </c>
    </row>
    <row r="89" spans="1:65" s="63" customFormat="1">
      <c r="A89" s="65">
        <v>3227</v>
      </c>
      <c r="B89" s="303" t="s">
        <v>61</v>
      </c>
      <c r="C89" s="107">
        <f t="shared" si="0"/>
        <v>700</v>
      </c>
      <c r="D89" s="168">
        <v>0</v>
      </c>
      <c r="E89" s="137">
        <v>0</v>
      </c>
      <c r="F89" s="137">
        <v>0</v>
      </c>
      <c r="G89" s="137">
        <v>0</v>
      </c>
      <c r="H89" s="180">
        <v>0</v>
      </c>
      <c r="I89" s="198">
        <v>0</v>
      </c>
      <c r="J89" s="198">
        <f>J90</f>
        <v>700</v>
      </c>
      <c r="K89" s="138">
        <v>0</v>
      </c>
      <c r="L89" s="138">
        <v>0</v>
      </c>
      <c r="M89" s="138">
        <v>0</v>
      </c>
      <c r="N89" s="138">
        <v>0</v>
      </c>
      <c r="O89" s="138">
        <v>0</v>
      </c>
      <c r="P89" s="138">
        <v>0</v>
      </c>
      <c r="Q89" s="138">
        <v>2000</v>
      </c>
      <c r="R89" s="138">
        <v>2000</v>
      </c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</row>
    <row r="90" spans="1:65" s="52" customFormat="1">
      <c r="A90" s="67">
        <v>32271</v>
      </c>
      <c r="B90" s="304" t="s">
        <v>61</v>
      </c>
      <c r="C90" s="101">
        <f t="shared" si="0"/>
        <v>700</v>
      </c>
      <c r="D90" s="170">
        <v>0</v>
      </c>
      <c r="E90" s="142">
        <v>0</v>
      </c>
      <c r="F90" s="142">
        <v>0</v>
      </c>
      <c r="G90" s="142">
        <v>0</v>
      </c>
      <c r="H90" s="188">
        <v>0</v>
      </c>
      <c r="I90" s="199">
        <v>0</v>
      </c>
      <c r="J90" s="199">
        <v>700</v>
      </c>
      <c r="K90" s="143">
        <v>0</v>
      </c>
      <c r="L90" s="143">
        <v>0</v>
      </c>
      <c r="M90" s="143">
        <v>0</v>
      </c>
      <c r="N90" s="143">
        <v>0</v>
      </c>
      <c r="O90" s="143">
        <v>0</v>
      </c>
      <c r="P90" s="143">
        <v>0</v>
      </c>
      <c r="Q90" s="141">
        <v>2000</v>
      </c>
      <c r="R90" s="141">
        <v>2000</v>
      </c>
    </row>
    <row r="91" spans="1:65" s="55" customFormat="1">
      <c r="A91" s="58">
        <v>323</v>
      </c>
      <c r="B91" s="58" t="s">
        <v>4</v>
      </c>
      <c r="C91" s="108">
        <f t="shared" si="0"/>
        <v>798512.51</v>
      </c>
      <c r="D91" s="179">
        <v>180000</v>
      </c>
      <c r="E91" s="136">
        <v>99248.959999999992</v>
      </c>
      <c r="F91" s="136">
        <v>165000</v>
      </c>
      <c r="G91" s="136">
        <v>1750</v>
      </c>
      <c r="H91" s="179">
        <v>0</v>
      </c>
      <c r="I91" s="200">
        <v>276088.55</v>
      </c>
      <c r="J91" s="200">
        <f>J92+J98+J103+J106+J112+J118+J121+J127+J131</f>
        <v>39925</v>
      </c>
      <c r="K91" s="121">
        <v>0</v>
      </c>
      <c r="L91" s="121">
        <v>7000</v>
      </c>
      <c r="M91" s="121">
        <v>1000</v>
      </c>
      <c r="N91" s="121">
        <v>0</v>
      </c>
      <c r="O91" s="121">
        <f>O98</f>
        <v>28500</v>
      </c>
      <c r="P91" s="121">
        <v>0</v>
      </c>
      <c r="Q91" s="121">
        <v>727400</v>
      </c>
      <c r="R91" s="121">
        <v>727400</v>
      </c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</row>
    <row r="92" spans="1:65" s="63" customFormat="1">
      <c r="A92" s="65">
        <v>3231</v>
      </c>
      <c r="B92" s="303" t="s">
        <v>40</v>
      </c>
      <c r="C92" s="160">
        <f t="shared" si="0"/>
        <v>71552.899999999994</v>
      </c>
      <c r="D92" s="168">
        <v>0</v>
      </c>
      <c r="E92" s="137">
        <v>22552.9</v>
      </c>
      <c r="F92" s="137">
        <v>0</v>
      </c>
      <c r="G92" s="137">
        <v>0</v>
      </c>
      <c r="H92" s="180">
        <v>0</v>
      </c>
      <c r="I92" s="198">
        <v>37000</v>
      </c>
      <c r="J92" s="198">
        <f>J95+J96+J97</f>
        <v>5000</v>
      </c>
      <c r="K92" s="138">
        <v>0</v>
      </c>
      <c r="L92" s="138">
        <v>7000</v>
      </c>
      <c r="M92" s="138">
        <v>0</v>
      </c>
      <c r="N92" s="138">
        <v>0</v>
      </c>
      <c r="O92" s="138">
        <v>0</v>
      </c>
      <c r="P92" s="138">
        <v>0</v>
      </c>
      <c r="Q92" s="138">
        <v>71000</v>
      </c>
      <c r="R92" s="138">
        <v>71000</v>
      </c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</row>
    <row r="93" spans="1:65">
      <c r="A93" s="66">
        <v>32311</v>
      </c>
      <c r="B93" s="294" t="s">
        <v>103</v>
      </c>
      <c r="C93" s="101">
        <f t="shared" si="0"/>
        <v>30000</v>
      </c>
      <c r="D93" s="169">
        <v>0</v>
      </c>
      <c r="E93" s="139">
        <v>18000</v>
      </c>
      <c r="F93" s="139">
        <v>0</v>
      </c>
      <c r="G93" s="139">
        <v>0</v>
      </c>
      <c r="H93" s="192">
        <v>0</v>
      </c>
      <c r="I93" s="199">
        <v>12000</v>
      </c>
      <c r="J93" s="199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41">
        <v>21000</v>
      </c>
      <c r="R93" s="141">
        <v>21000</v>
      </c>
    </row>
    <row r="94" spans="1:65">
      <c r="A94" s="66">
        <v>32312</v>
      </c>
      <c r="B94" s="294" t="s">
        <v>149</v>
      </c>
      <c r="C94" s="101">
        <f t="shared" si="0"/>
        <v>0</v>
      </c>
      <c r="D94" s="169">
        <v>0</v>
      </c>
      <c r="E94" s="139">
        <v>0</v>
      </c>
      <c r="F94" s="139">
        <v>0</v>
      </c>
      <c r="G94" s="139">
        <v>0</v>
      </c>
      <c r="H94" s="192">
        <v>0</v>
      </c>
      <c r="I94" s="199">
        <v>0</v>
      </c>
      <c r="J94" s="199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41">
        <v>0</v>
      </c>
      <c r="R94" s="141">
        <v>0</v>
      </c>
    </row>
    <row r="95" spans="1:65">
      <c r="A95" s="66">
        <v>32313</v>
      </c>
      <c r="B95" s="294" t="s">
        <v>104</v>
      </c>
      <c r="C95" s="101">
        <f t="shared" si="0"/>
        <v>9052.9</v>
      </c>
      <c r="D95" s="169">
        <v>0</v>
      </c>
      <c r="E95" s="139">
        <v>4552.8999999999996</v>
      </c>
      <c r="F95" s="139">
        <v>0</v>
      </c>
      <c r="G95" s="139">
        <v>0</v>
      </c>
      <c r="H95" s="192">
        <v>0</v>
      </c>
      <c r="I95" s="199">
        <v>4000</v>
      </c>
      <c r="J95" s="199">
        <f>--500</f>
        <v>500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41">
        <v>10000</v>
      </c>
      <c r="R95" s="141">
        <v>10000</v>
      </c>
    </row>
    <row r="96" spans="1:65">
      <c r="A96" s="66">
        <v>32314</v>
      </c>
      <c r="B96" s="294" t="s">
        <v>148</v>
      </c>
      <c r="C96" s="101">
        <f t="shared" si="0"/>
        <v>5500</v>
      </c>
      <c r="D96" s="169">
        <v>0</v>
      </c>
      <c r="E96" s="139">
        <v>0</v>
      </c>
      <c r="F96" s="139">
        <v>0</v>
      </c>
      <c r="G96" s="139">
        <v>0</v>
      </c>
      <c r="H96" s="192">
        <v>0</v>
      </c>
      <c r="I96" s="199">
        <v>5000</v>
      </c>
      <c r="J96" s="199">
        <v>500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41">
        <v>10000</v>
      </c>
      <c r="R96" s="141">
        <v>10000</v>
      </c>
    </row>
    <row r="97" spans="1:65">
      <c r="A97" s="66">
        <v>32319</v>
      </c>
      <c r="B97" s="294" t="s">
        <v>147</v>
      </c>
      <c r="C97" s="101">
        <f t="shared" si="0"/>
        <v>27000</v>
      </c>
      <c r="D97" s="169">
        <v>0</v>
      </c>
      <c r="E97" s="139">
        <v>0</v>
      </c>
      <c r="F97" s="139">
        <v>0</v>
      </c>
      <c r="G97" s="139">
        <v>0</v>
      </c>
      <c r="H97" s="192">
        <v>0</v>
      </c>
      <c r="I97" s="199">
        <v>16000</v>
      </c>
      <c r="J97" s="199">
        <v>4000</v>
      </c>
      <c r="K97" s="120">
        <v>0</v>
      </c>
      <c r="L97" s="120">
        <v>7000</v>
      </c>
      <c r="M97" s="120">
        <v>0</v>
      </c>
      <c r="N97" s="120">
        <v>0</v>
      </c>
      <c r="O97" s="120">
        <v>0</v>
      </c>
      <c r="P97" s="120">
        <v>0</v>
      </c>
      <c r="Q97" s="141">
        <v>30000</v>
      </c>
      <c r="R97" s="141">
        <v>30000</v>
      </c>
    </row>
    <row r="98" spans="1:65" s="63" customFormat="1">
      <c r="A98" s="65">
        <v>3232</v>
      </c>
      <c r="B98" s="303" t="s">
        <v>41</v>
      </c>
      <c r="C98" s="107">
        <f t="shared" si="0"/>
        <v>141660</v>
      </c>
      <c r="D98" s="168">
        <v>0</v>
      </c>
      <c r="E98" s="254">
        <v>28000</v>
      </c>
      <c r="F98" s="254">
        <v>0</v>
      </c>
      <c r="G98" s="254">
        <v>0</v>
      </c>
      <c r="H98" s="180">
        <v>0</v>
      </c>
      <c r="I98" s="198">
        <v>72160</v>
      </c>
      <c r="J98" s="198">
        <f>J99+J100+J102</f>
        <v>13000</v>
      </c>
      <c r="K98" s="138">
        <v>0</v>
      </c>
      <c r="L98" s="138">
        <v>0</v>
      </c>
      <c r="M98" s="138">
        <v>0</v>
      </c>
      <c r="N98" s="138">
        <v>0</v>
      </c>
      <c r="O98" s="138">
        <f>O102</f>
        <v>28500</v>
      </c>
      <c r="P98" s="138">
        <v>0</v>
      </c>
      <c r="Q98" s="138">
        <v>66000</v>
      </c>
      <c r="R98" s="138">
        <v>66000</v>
      </c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</row>
    <row r="99" spans="1:65" s="52" customFormat="1">
      <c r="A99" s="67">
        <v>32321</v>
      </c>
      <c r="B99" s="304" t="s">
        <v>109</v>
      </c>
      <c r="C99" s="101">
        <f t="shared" si="0"/>
        <v>3000</v>
      </c>
      <c r="D99" s="170">
        <v>0</v>
      </c>
      <c r="E99" s="142">
        <v>0</v>
      </c>
      <c r="F99" s="142">
        <v>0</v>
      </c>
      <c r="G99" s="142">
        <v>0</v>
      </c>
      <c r="H99" s="188">
        <v>0</v>
      </c>
      <c r="I99" s="199">
        <v>5000</v>
      </c>
      <c r="J99" s="199">
        <v>-2000</v>
      </c>
      <c r="K99" s="143">
        <v>0</v>
      </c>
      <c r="L99" s="143">
        <v>0</v>
      </c>
      <c r="M99" s="143">
        <v>0</v>
      </c>
      <c r="N99" s="143">
        <v>0</v>
      </c>
      <c r="O99" s="143">
        <v>0</v>
      </c>
      <c r="P99" s="143">
        <v>0</v>
      </c>
      <c r="Q99" s="141">
        <v>2000</v>
      </c>
      <c r="R99" s="141">
        <v>2000</v>
      </c>
    </row>
    <row r="100" spans="1:65" s="52" customFormat="1">
      <c r="A100" s="67">
        <v>32322</v>
      </c>
      <c r="B100" s="304" t="s">
        <v>110</v>
      </c>
      <c r="C100" s="101">
        <f t="shared" si="0"/>
        <v>44000</v>
      </c>
      <c r="D100" s="170">
        <v>0</v>
      </c>
      <c r="E100" s="142">
        <v>16000</v>
      </c>
      <c r="F100" s="142">
        <v>0</v>
      </c>
      <c r="G100" s="142">
        <v>0</v>
      </c>
      <c r="H100" s="188">
        <v>0</v>
      </c>
      <c r="I100" s="199">
        <v>8000</v>
      </c>
      <c r="J100" s="199">
        <v>20000</v>
      </c>
      <c r="K100" s="143">
        <v>0</v>
      </c>
      <c r="L100" s="143">
        <v>0</v>
      </c>
      <c r="M100" s="143">
        <v>0</v>
      </c>
      <c r="N100" s="143">
        <v>0</v>
      </c>
      <c r="O100" s="143">
        <v>0</v>
      </c>
      <c r="P100" s="143">
        <v>0</v>
      </c>
      <c r="Q100" s="141">
        <v>38000</v>
      </c>
      <c r="R100" s="141">
        <v>38000</v>
      </c>
    </row>
    <row r="101" spans="1:65" s="52" customFormat="1">
      <c r="A101" s="67">
        <v>32323</v>
      </c>
      <c r="B101" s="304" t="s">
        <v>111</v>
      </c>
      <c r="C101" s="101">
        <f t="shared" si="0"/>
        <v>4160</v>
      </c>
      <c r="D101" s="170">
        <v>0</v>
      </c>
      <c r="E101" s="142">
        <v>0</v>
      </c>
      <c r="F101" s="142">
        <v>0</v>
      </c>
      <c r="G101" s="142">
        <v>0</v>
      </c>
      <c r="H101" s="188">
        <v>0</v>
      </c>
      <c r="I101" s="199">
        <v>4160</v>
      </c>
      <c r="J101" s="199">
        <v>0</v>
      </c>
      <c r="K101" s="143">
        <v>0</v>
      </c>
      <c r="L101" s="143">
        <v>0</v>
      </c>
      <c r="M101" s="143">
        <v>0</v>
      </c>
      <c r="N101" s="143">
        <v>0</v>
      </c>
      <c r="O101" s="143">
        <v>0</v>
      </c>
      <c r="P101" s="143">
        <v>0</v>
      </c>
      <c r="Q101" s="141">
        <v>0</v>
      </c>
      <c r="R101" s="141">
        <v>0</v>
      </c>
    </row>
    <row r="102" spans="1:65" s="52" customFormat="1">
      <c r="A102" s="67">
        <v>32329</v>
      </c>
      <c r="B102" s="304" t="s">
        <v>152</v>
      </c>
      <c r="C102" s="101">
        <f t="shared" si="0"/>
        <v>90500</v>
      </c>
      <c r="D102" s="170">
        <v>0</v>
      </c>
      <c r="E102" s="142">
        <v>12000</v>
      </c>
      <c r="F102" s="142">
        <v>0</v>
      </c>
      <c r="G102" s="142">
        <v>0</v>
      </c>
      <c r="H102" s="188">
        <v>0</v>
      </c>
      <c r="I102" s="199">
        <v>55000</v>
      </c>
      <c r="J102" s="199">
        <v>-5000</v>
      </c>
      <c r="K102" s="143">
        <v>0</v>
      </c>
      <c r="L102" s="143">
        <v>0</v>
      </c>
      <c r="M102" s="143">
        <v>0</v>
      </c>
      <c r="N102" s="143">
        <v>0</v>
      </c>
      <c r="O102" s="143">
        <v>28500</v>
      </c>
      <c r="P102" s="143">
        <v>0</v>
      </c>
      <c r="Q102" s="141">
        <v>26000</v>
      </c>
      <c r="R102" s="141">
        <v>26000</v>
      </c>
    </row>
    <row r="103" spans="1:65" s="63" customFormat="1">
      <c r="A103" s="65">
        <v>3233</v>
      </c>
      <c r="B103" s="303" t="s">
        <v>42</v>
      </c>
      <c r="C103" s="107">
        <f t="shared" si="0"/>
        <v>17500</v>
      </c>
      <c r="D103" s="168">
        <v>0</v>
      </c>
      <c r="E103" s="137">
        <v>5000</v>
      </c>
      <c r="F103" s="137">
        <v>0</v>
      </c>
      <c r="G103" s="137">
        <v>0</v>
      </c>
      <c r="H103" s="180">
        <v>0</v>
      </c>
      <c r="I103" s="198">
        <v>9000</v>
      </c>
      <c r="J103" s="198">
        <f>J104+J105</f>
        <v>3500</v>
      </c>
      <c r="K103" s="138">
        <v>0</v>
      </c>
      <c r="L103" s="138">
        <v>0</v>
      </c>
      <c r="M103" s="138">
        <v>0</v>
      </c>
      <c r="N103" s="138">
        <v>0</v>
      </c>
      <c r="O103" s="138">
        <v>0</v>
      </c>
      <c r="P103" s="138">
        <v>0</v>
      </c>
      <c r="Q103" s="138">
        <v>20000</v>
      </c>
      <c r="R103" s="138">
        <v>20000</v>
      </c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</row>
    <row r="104" spans="1:65">
      <c r="A104" s="66">
        <v>32332</v>
      </c>
      <c r="B104" s="294" t="s">
        <v>107</v>
      </c>
      <c r="C104" s="101">
        <f t="shared" si="0"/>
        <v>3500</v>
      </c>
      <c r="D104" s="169">
        <v>0</v>
      </c>
      <c r="E104" s="139">
        <v>0</v>
      </c>
      <c r="F104" s="139">
        <v>0</v>
      </c>
      <c r="G104" s="139">
        <v>0</v>
      </c>
      <c r="H104" s="192">
        <v>0</v>
      </c>
      <c r="I104" s="199">
        <v>3000</v>
      </c>
      <c r="J104" s="199">
        <v>500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41">
        <v>4000</v>
      </c>
      <c r="R104" s="141">
        <v>4000</v>
      </c>
    </row>
    <row r="105" spans="1:65">
      <c r="A105" s="66">
        <v>32339</v>
      </c>
      <c r="B105" s="294" t="s">
        <v>108</v>
      </c>
      <c r="C105" s="101">
        <f t="shared" si="0"/>
        <v>14000</v>
      </c>
      <c r="D105" s="169">
        <v>0</v>
      </c>
      <c r="E105" s="139">
        <v>5000</v>
      </c>
      <c r="F105" s="139">
        <v>0</v>
      </c>
      <c r="G105" s="139">
        <v>0</v>
      </c>
      <c r="H105" s="192">
        <v>0</v>
      </c>
      <c r="I105" s="199">
        <v>6000</v>
      </c>
      <c r="J105" s="199">
        <v>3000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41">
        <v>16000</v>
      </c>
      <c r="R105" s="141">
        <v>16000</v>
      </c>
    </row>
    <row r="106" spans="1:65" s="63" customFormat="1">
      <c r="A106" s="65">
        <v>3234</v>
      </c>
      <c r="B106" s="303" t="s">
        <v>43</v>
      </c>
      <c r="C106" s="107">
        <f t="shared" si="0"/>
        <v>14942.93</v>
      </c>
      <c r="D106" s="168">
        <v>0</v>
      </c>
      <c r="E106" s="137">
        <v>8817.93</v>
      </c>
      <c r="F106" s="137">
        <v>0</v>
      </c>
      <c r="G106" s="137">
        <v>0</v>
      </c>
      <c r="H106" s="180">
        <v>0</v>
      </c>
      <c r="I106" s="198">
        <v>7500</v>
      </c>
      <c r="J106" s="198">
        <f>J107+J108+J109+J110</f>
        <v>-1375</v>
      </c>
      <c r="K106" s="138">
        <v>0</v>
      </c>
      <c r="L106" s="138">
        <v>0</v>
      </c>
      <c r="M106" s="138">
        <v>0</v>
      </c>
      <c r="N106" s="138">
        <v>0</v>
      </c>
      <c r="O106" s="138">
        <v>0</v>
      </c>
      <c r="P106" s="138">
        <v>0</v>
      </c>
      <c r="Q106" s="138">
        <v>15400</v>
      </c>
      <c r="R106" s="138">
        <v>15400</v>
      </c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</row>
    <row r="107" spans="1:65" s="52" customFormat="1">
      <c r="A107" s="67">
        <v>32341</v>
      </c>
      <c r="B107" s="304" t="s">
        <v>112</v>
      </c>
      <c r="C107" s="101">
        <f t="shared" si="0"/>
        <v>5537.3899999999994</v>
      </c>
      <c r="D107" s="170">
        <v>0</v>
      </c>
      <c r="E107" s="142">
        <v>3537.39</v>
      </c>
      <c r="F107" s="142">
        <v>0</v>
      </c>
      <c r="G107" s="142">
        <v>0</v>
      </c>
      <c r="H107" s="188">
        <v>0</v>
      </c>
      <c r="I107" s="199">
        <v>4000</v>
      </c>
      <c r="J107" s="199">
        <v>-2000</v>
      </c>
      <c r="K107" s="143">
        <v>0</v>
      </c>
      <c r="L107" s="143">
        <v>0</v>
      </c>
      <c r="M107" s="143">
        <v>0</v>
      </c>
      <c r="N107" s="143">
        <v>0</v>
      </c>
      <c r="O107" s="143">
        <v>0</v>
      </c>
      <c r="P107" s="143">
        <v>0</v>
      </c>
      <c r="Q107" s="141">
        <v>6000</v>
      </c>
      <c r="R107" s="141">
        <v>6000</v>
      </c>
    </row>
    <row r="108" spans="1:65" s="52" customFormat="1">
      <c r="A108" s="67">
        <v>32342</v>
      </c>
      <c r="B108" s="304" t="s">
        <v>113</v>
      </c>
      <c r="C108" s="101">
        <f t="shared" ref="C108:C171" si="1">D108+E108+F108+G108+H108+I108+J108+K108+L108+M108+N108+O108+P108</f>
        <v>4912</v>
      </c>
      <c r="D108" s="170">
        <v>0</v>
      </c>
      <c r="E108" s="142">
        <v>2912</v>
      </c>
      <c r="F108" s="142">
        <v>0</v>
      </c>
      <c r="G108" s="142">
        <v>0</v>
      </c>
      <c r="H108" s="188">
        <v>0</v>
      </c>
      <c r="I108" s="199">
        <v>1500</v>
      </c>
      <c r="J108" s="199">
        <v>500</v>
      </c>
      <c r="K108" s="143">
        <v>0</v>
      </c>
      <c r="L108" s="143">
        <v>0</v>
      </c>
      <c r="M108" s="143">
        <v>0</v>
      </c>
      <c r="N108" s="143">
        <v>0</v>
      </c>
      <c r="O108" s="143">
        <v>0</v>
      </c>
      <c r="P108" s="143">
        <v>0</v>
      </c>
      <c r="Q108" s="141">
        <v>3000</v>
      </c>
      <c r="R108" s="141">
        <v>3000</v>
      </c>
    </row>
    <row r="109" spans="1:65" s="52" customFormat="1">
      <c r="A109" s="67">
        <v>32343</v>
      </c>
      <c r="B109" s="304" t="s">
        <v>114</v>
      </c>
      <c r="C109" s="101">
        <f t="shared" si="1"/>
        <v>625</v>
      </c>
      <c r="D109" s="170">
        <v>0</v>
      </c>
      <c r="E109" s="142">
        <v>0</v>
      </c>
      <c r="F109" s="142">
        <v>0</v>
      </c>
      <c r="G109" s="142">
        <v>0</v>
      </c>
      <c r="H109" s="188">
        <v>0</v>
      </c>
      <c r="I109" s="199">
        <v>0</v>
      </c>
      <c r="J109" s="199">
        <v>625</v>
      </c>
      <c r="K109" s="143">
        <v>0</v>
      </c>
      <c r="L109" s="143">
        <v>0</v>
      </c>
      <c r="M109" s="143">
        <v>0</v>
      </c>
      <c r="N109" s="143">
        <v>0</v>
      </c>
      <c r="O109" s="143">
        <v>0</v>
      </c>
      <c r="P109" s="143">
        <v>0</v>
      </c>
      <c r="Q109" s="141">
        <v>2000</v>
      </c>
      <c r="R109" s="141">
        <v>2000</v>
      </c>
    </row>
    <row r="110" spans="1:65" s="52" customFormat="1">
      <c r="A110" s="67">
        <v>32344</v>
      </c>
      <c r="B110" s="304" t="s">
        <v>115</v>
      </c>
      <c r="C110" s="101">
        <f t="shared" si="1"/>
        <v>1155.02</v>
      </c>
      <c r="D110" s="170">
        <v>0</v>
      </c>
      <c r="E110" s="142">
        <v>655.02</v>
      </c>
      <c r="F110" s="142">
        <v>0</v>
      </c>
      <c r="G110" s="142">
        <v>0</v>
      </c>
      <c r="H110" s="188">
        <v>0</v>
      </c>
      <c r="I110" s="199">
        <v>1000</v>
      </c>
      <c r="J110" s="199">
        <v>-500</v>
      </c>
      <c r="K110" s="143">
        <v>0</v>
      </c>
      <c r="L110" s="143">
        <v>0</v>
      </c>
      <c r="M110" s="143">
        <v>0</v>
      </c>
      <c r="N110" s="143">
        <v>0</v>
      </c>
      <c r="O110" s="143">
        <v>0</v>
      </c>
      <c r="P110" s="143">
        <v>0</v>
      </c>
      <c r="Q110" s="141">
        <v>1400</v>
      </c>
      <c r="R110" s="141">
        <v>1400</v>
      </c>
    </row>
    <row r="111" spans="1:65" s="52" customFormat="1">
      <c r="A111" s="67">
        <v>32349</v>
      </c>
      <c r="B111" s="304" t="s">
        <v>116</v>
      </c>
      <c r="C111" s="101">
        <f t="shared" si="1"/>
        <v>2713.52</v>
      </c>
      <c r="D111" s="170">
        <v>0</v>
      </c>
      <c r="E111" s="142">
        <v>1713.52</v>
      </c>
      <c r="F111" s="142">
        <v>0</v>
      </c>
      <c r="G111" s="142">
        <v>0</v>
      </c>
      <c r="H111" s="188">
        <v>0</v>
      </c>
      <c r="I111" s="199">
        <v>1000</v>
      </c>
      <c r="J111" s="199">
        <v>0</v>
      </c>
      <c r="K111" s="143">
        <v>0</v>
      </c>
      <c r="L111" s="143">
        <v>0</v>
      </c>
      <c r="M111" s="143">
        <v>0</v>
      </c>
      <c r="N111" s="143">
        <v>0</v>
      </c>
      <c r="O111" s="143">
        <v>0</v>
      </c>
      <c r="P111" s="143">
        <v>0</v>
      </c>
      <c r="Q111" s="141">
        <v>3000</v>
      </c>
      <c r="R111" s="141">
        <v>3000</v>
      </c>
    </row>
    <row r="112" spans="1:65" s="63" customFormat="1">
      <c r="A112" s="65">
        <v>3235</v>
      </c>
      <c r="B112" s="303" t="s">
        <v>64</v>
      </c>
      <c r="C112" s="107">
        <f t="shared" si="1"/>
        <v>211911.67999999999</v>
      </c>
      <c r="D112" s="168">
        <v>0</v>
      </c>
      <c r="E112" s="137">
        <v>7748.130000000001</v>
      </c>
      <c r="F112" s="137">
        <v>165000</v>
      </c>
      <c r="G112" s="137">
        <f>G113</f>
        <v>1750</v>
      </c>
      <c r="H112" s="180">
        <v>0</v>
      </c>
      <c r="I112" s="198">
        <v>38913.550000000003</v>
      </c>
      <c r="J112" s="198">
        <f>J113+J115+J116+J117</f>
        <v>-1500</v>
      </c>
      <c r="K112" s="138">
        <v>0</v>
      </c>
      <c r="L112" s="138">
        <v>0</v>
      </c>
      <c r="M112" s="138">
        <v>0</v>
      </c>
      <c r="N112" s="138">
        <v>0</v>
      </c>
      <c r="O112" s="138">
        <v>0</v>
      </c>
      <c r="P112" s="138">
        <v>0</v>
      </c>
      <c r="Q112" s="138">
        <v>203000</v>
      </c>
      <c r="R112" s="138">
        <v>203000</v>
      </c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</row>
    <row r="113" spans="1:65">
      <c r="A113" s="66">
        <v>32352</v>
      </c>
      <c r="B113" s="294" t="s">
        <v>117</v>
      </c>
      <c r="C113" s="101">
        <f t="shared" si="1"/>
        <v>174750</v>
      </c>
      <c r="D113" s="169">
        <v>0</v>
      </c>
      <c r="E113" s="139">
        <v>0</v>
      </c>
      <c r="F113" s="139">
        <v>165000</v>
      </c>
      <c r="G113" s="139">
        <v>1750</v>
      </c>
      <c r="H113" s="192">
        <v>0</v>
      </c>
      <c r="I113" s="199">
        <v>7000</v>
      </c>
      <c r="J113" s="199">
        <v>1000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41">
        <v>185000</v>
      </c>
      <c r="R113" s="141">
        <v>185000</v>
      </c>
    </row>
    <row r="114" spans="1:65">
      <c r="A114" s="66">
        <v>32353</v>
      </c>
      <c r="B114" s="294" t="s">
        <v>118</v>
      </c>
      <c r="C114" s="101">
        <f t="shared" si="1"/>
        <v>0</v>
      </c>
      <c r="D114" s="169">
        <v>0</v>
      </c>
      <c r="E114" s="139">
        <v>0</v>
      </c>
      <c r="F114" s="139">
        <v>0</v>
      </c>
      <c r="G114" s="139">
        <v>0</v>
      </c>
      <c r="H114" s="192">
        <v>0</v>
      </c>
      <c r="I114" s="199">
        <v>0</v>
      </c>
      <c r="J114" s="199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41">
        <v>15000</v>
      </c>
      <c r="R114" s="141">
        <v>15000</v>
      </c>
    </row>
    <row r="115" spans="1:65">
      <c r="A115" s="66">
        <v>32354</v>
      </c>
      <c r="B115" s="294" t="s">
        <v>199</v>
      </c>
      <c r="C115" s="101">
        <f t="shared" si="1"/>
        <v>1500</v>
      </c>
      <c r="D115" s="169">
        <v>0</v>
      </c>
      <c r="E115" s="139">
        <v>0</v>
      </c>
      <c r="F115" s="139">
        <v>0</v>
      </c>
      <c r="G115" s="139">
        <v>0</v>
      </c>
      <c r="H115" s="192">
        <v>0</v>
      </c>
      <c r="I115" s="199">
        <v>0</v>
      </c>
      <c r="J115" s="199">
        <v>1500</v>
      </c>
      <c r="K115" s="120">
        <v>0</v>
      </c>
      <c r="L115" s="120">
        <v>0</v>
      </c>
      <c r="M115" s="120">
        <v>0</v>
      </c>
      <c r="N115" s="120">
        <v>0</v>
      </c>
      <c r="O115" s="120">
        <v>0</v>
      </c>
      <c r="P115" s="120">
        <v>0</v>
      </c>
      <c r="Q115" s="141">
        <v>0</v>
      </c>
      <c r="R115" s="141">
        <v>0</v>
      </c>
    </row>
    <row r="116" spans="1:65" ht="36.75">
      <c r="A116" s="66">
        <v>32355</v>
      </c>
      <c r="B116" s="301" t="s">
        <v>150</v>
      </c>
      <c r="C116" s="101">
        <f t="shared" si="1"/>
        <v>31661.68</v>
      </c>
      <c r="D116" s="169">
        <v>0</v>
      </c>
      <c r="E116" s="139">
        <v>7748.130000000001</v>
      </c>
      <c r="F116" s="139">
        <v>0</v>
      </c>
      <c r="G116" s="139">
        <v>0</v>
      </c>
      <c r="H116" s="192">
        <v>0</v>
      </c>
      <c r="I116" s="199">
        <v>26913.55</v>
      </c>
      <c r="J116" s="199">
        <v>-3000</v>
      </c>
      <c r="K116" s="120">
        <v>0</v>
      </c>
      <c r="L116" s="120">
        <v>0</v>
      </c>
      <c r="M116" s="120">
        <v>0</v>
      </c>
      <c r="N116" s="120">
        <v>0</v>
      </c>
      <c r="O116" s="120">
        <v>0</v>
      </c>
      <c r="P116" s="120">
        <v>0</v>
      </c>
      <c r="Q116" s="141">
        <v>0</v>
      </c>
      <c r="R116" s="141">
        <v>0</v>
      </c>
    </row>
    <row r="117" spans="1:65">
      <c r="A117" s="66">
        <v>32359</v>
      </c>
      <c r="B117" s="294" t="s">
        <v>146</v>
      </c>
      <c r="C117" s="101">
        <f t="shared" si="1"/>
        <v>4000</v>
      </c>
      <c r="D117" s="169">
        <v>0</v>
      </c>
      <c r="E117" s="139">
        <v>0</v>
      </c>
      <c r="F117" s="139">
        <v>0</v>
      </c>
      <c r="G117" s="139">
        <v>0</v>
      </c>
      <c r="H117" s="192">
        <v>0</v>
      </c>
      <c r="I117" s="199">
        <v>5000</v>
      </c>
      <c r="J117" s="199">
        <v>-1000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41">
        <v>3000</v>
      </c>
      <c r="R117" s="141">
        <v>3000</v>
      </c>
    </row>
    <row r="118" spans="1:65" s="63" customFormat="1">
      <c r="A118" s="65">
        <v>3236</v>
      </c>
      <c r="B118" s="303" t="s">
        <v>44</v>
      </c>
      <c r="C118" s="107">
        <f t="shared" si="1"/>
        <v>500</v>
      </c>
      <c r="D118" s="168">
        <v>0</v>
      </c>
      <c r="E118" s="137">
        <v>0</v>
      </c>
      <c r="F118" s="137">
        <v>0</v>
      </c>
      <c r="G118" s="137">
        <v>0</v>
      </c>
      <c r="H118" s="180">
        <v>0</v>
      </c>
      <c r="I118" s="198">
        <v>5000</v>
      </c>
      <c r="J118" s="198">
        <f>J119+J120</f>
        <v>-4500</v>
      </c>
      <c r="K118" s="138">
        <v>0</v>
      </c>
      <c r="L118" s="138">
        <v>0</v>
      </c>
      <c r="M118" s="138">
        <v>0</v>
      </c>
      <c r="N118" s="138">
        <v>0</v>
      </c>
      <c r="O118" s="138">
        <v>0</v>
      </c>
      <c r="P118" s="138">
        <v>0</v>
      </c>
      <c r="Q118" s="138">
        <v>25000</v>
      </c>
      <c r="R118" s="138">
        <v>25000</v>
      </c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</row>
    <row r="119" spans="1:65" s="52" customFormat="1">
      <c r="A119" s="66">
        <v>32361</v>
      </c>
      <c r="B119" s="294" t="s">
        <v>119</v>
      </c>
      <c r="C119" s="101">
        <f t="shared" si="1"/>
        <v>0</v>
      </c>
      <c r="D119" s="169">
        <v>0</v>
      </c>
      <c r="E119" s="139">
        <v>0</v>
      </c>
      <c r="F119" s="139">
        <v>0</v>
      </c>
      <c r="G119" s="139">
        <v>0</v>
      </c>
      <c r="H119" s="192">
        <v>0</v>
      </c>
      <c r="I119" s="199">
        <v>5000</v>
      </c>
      <c r="J119" s="199">
        <v>-5000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41">
        <v>25000</v>
      </c>
      <c r="R119" s="141">
        <v>25000</v>
      </c>
    </row>
    <row r="120" spans="1:65">
      <c r="A120" s="66">
        <v>32363</v>
      </c>
      <c r="B120" s="294" t="s">
        <v>200</v>
      </c>
      <c r="C120" s="101">
        <f t="shared" si="1"/>
        <v>500</v>
      </c>
      <c r="D120" s="169">
        <v>0</v>
      </c>
      <c r="E120" s="139">
        <v>0</v>
      </c>
      <c r="F120" s="139">
        <v>0</v>
      </c>
      <c r="G120" s="139">
        <v>0</v>
      </c>
      <c r="H120" s="192">
        <v>0</v>
      </c>
      <c r="I120" s="199">
        <v>0</v>
      </c>
      <c r="J120" s="199">
        <v>500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41">
        <v>0</v>
      </c>
      <c r="R120" s="141">
        <v>0</v>
      </c>
    </row>
    <row r="121" spans="1:65" s="63" customFormat="1">
      <c r="A121" s="65">
        <v>3237</v>
      </c>
      <c r="B121" s="303" t="s">
        <v>45</v>
      </c>
      <c r="C121" s="107">
        <f t="shared" si="1"/>
        <v>253055</v>
      </c>
      <c r="D121" s="168">
        <v>180000</v>
      </c>
      <c r="E121" s="137">
        <v>0</v>
      </c>
      <c r="F121" s="137">
        <v>0</v>
      </c>
      <c r="G121" s="137">
        <v>0</v>
      </c>
      <c r="H121" s="180">
        <v>0</v>
      </c>
      <c r="I121" s="198">
        <v>69555</v>
      </c>
      <c r="J121" s="198">
        <f>J122+J123</f>
        <v>3500</v>
      </c>
      <c r="K121" s="138">
        <v>0</v>
      </c>
      <c r="L121" s="138">
        <v>0</v>
      </c>
      <c r="M121" s="138">
        <v>0</v>
      </c>
      <c r="N121" s="138">
        <v>0</v>
      </c>
      <c r="O121" s="138">
        <v>0</v>
      </c>
      <c r="P121" s="138">
        <v>0</v>
      </c>
      <c r="Q121" s="138">
        <v>271000</v>
      </c>
      <c r="R121" s="138">
        <v>271000</v>
      </c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</row>
    <row r="122" spans="1:65">
      <c r="A122" s="66">
        <v>32371</v>
      </c>
      <c r="B122" s="294" t="s">
        <v>120</v>
      </c>
      <c r="C122" s="101">
        <f t="shared" si="1"/>
        <v>9000</v>
      </c>
      <c r="D122" s="169">
        <v>0</v>
      </c>
      <c r="E122" s="139">
        <v>0</v>
      </c>
      <c r="F122" s="139">
        <v>0</v>
      </c>
      <c r="G122" s="139">
        <v>0</v>
      </c>
      <c r="H122" s="192">
        <v>0</v>
      </c>
      <c r="I122" s="199">
        <v>13500</v>
      </c>
      <c r="J122" s="199">
        <v>-4500</v>
      </c>
      <c r="K122" s="120">
        <v>0</v>
      </c>
      <c r="L122" s="120">
        <v>0</v>
      </c>
      <c r="M122" s="120">
        <v>0</v>
      </c>
      <c r="N122" s="120">
        <v>0</v>
      </c>
      <c r="O122" s="120">
        <v>0</v>
      </c>
      <c r="P122" s="120">
        <v>0</v>
      </c>
      <c r="Q122" s="141">
        <v>17000</v>
      </c>
      <c r="R122" s="141">
        <v>17000</v>
      </c>
    </row>
    <row r="123" spans="1:65">
      <c r="A123" s="66">
        <v>32372</v>
      </c>
      <c r="B123" s="294" t="s">
        <v>121</v>
      </c>
      <c r="C123" s="101">
        <f t="shared" si="1"/>
        <v>238000</v>
      </c>
      <c r="D123" s="169">
        <v>180000</v>
      </c>
      <c r="E123" s="139">
        <v>0</v>
      </c>
      <c r="F123" s="139">
        <v>0</v>
      </c>
      <c r="G123" s="139">
        <v>0</v>
      </c>
      <c r="H123" s="192">
        <v>0</v>
      </c>
      <c r="I123" s="199">
        <v>50000</v>
      </c>
      <c r="J123" s="199">
        <v>8000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41">
        <v>250000</v>
      </c>
      <c r="R123" s="141">
        <v>250000</v>
      </c>
    </row>
    <row r="124" spans="1:65">
      <c r="A124" s="66">
        <v>32373</v>
      </c>
      <c r="B124" s="294" t="s">
        <v>122</v>
      </c>
      <c r="C124" s="101">
        <f t="shared" si="1"/>
        <v>0</v>
      </c>
      <c r="D124" s="169">
        <v>0</v>
      </c>
      <c r="E124" s="139">
        <v>0</v>
      </c>
      <c r="F124" s="139">
        <v>0</v>
      </c>
      <c r="G124" s="139">
        <v>0</v>
      </c>
      <c r="H124" s="192">
        <v>0</v>
      </c>
      <c r="I124" s="199">
        <v>0</v>
      </c>
      <c r="J124" s="199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41">
        <v>2000</v>
      </c>
      <c r="R124" s="141">
        <v>2000</v>
      </c>
    </row>
    <row r="125" spans="1:65">
      <c r="A125" s="66">
        <v>32377</v>
      </c>
      <c r="B125" s="294" t="s">
        <v>193</v>
      </c>
      <c r="C125" s="101">
        <f t="shared" si="1"/>
        <v>3055</v>
      </c>
      <c r="D125" s="169">
        <v>0</v>
      </c>
      <c r="E125" s="139">
        <v>0</v>
      </c>
      <c r="F125" s="139">
        <v>0</v>
      </c>
      <c r="G125" s="139">
        <v>0</v>
      </c>
      <c r="H125" s="192">
        <v>0</v>
      </c>
      <c r="I125" s="199">
        <v>3055</v>
      </c>
      <c r="J125" s="199">
        <v>0</v>
      </c>
      <c r="K125" s="120">
        <v>0</v>
      </c>
      <c r="L125" s="120">
        <v>0</v>
      </c>
      <c r="M125" s="120">
        <v>0</v>
      </c>
      <c r="N125" s="120">
        <v>0</v>
      </c>
      <c r="O125" s="120">
        <v>0</v>
      </c>
      <c r="P125" s="120">
        <v>0</v>
      </c>
      <c r="Q125" s="141">
        <v>0</v>
      </c>
      <c r="R125" s="141">
        <v>0</v>
      </c>
    </row>
    <row r="126" spans="1:65">
      <c r="A126" s="66">
        <v>32379</v>
      </c>
      <c r="B126" s="294" t="s">
        <v>123</v>
      </c>
      <c r="C126" s="101">
        <f t="shared" si="1"/>
        <v>3000</v>
      </c>
      <c r="D126" s="169">
        <v>0</v>
      </c>
      <c r="E126" s="139">
        <v>0</v>
      </c>
      <c r="F126" s="139">
        <v>0</v>
      </c>
      <c r="G126" s="139">
        <v>0</v>
      </c>
      <c r="H126" s="192">
        <v>0</v>
      </c>
      <c r="I126" s="199">
        <v>3000</v>
      </c>
      <c r="J126" s="199">
        <v>0</v>
      </c>
      <c r="K126" s="120">
        <v>0</v>
      </c>
      <c r="L126" s="120">
        <v>0</v>
      </c>
      <c r="M126" s="120">
        <v>0</v>
      </c>
      <c r="N126" s="120">
        <v>0</v>
      </c>
      <c r="O126" s="120">
        <v>0</v>
      </c>
      <c r="P126" s="120">
        <v>0</v>
      </c>
      <c r="Q126" s="141">
        <v>2000</v>
      </c>
      <c r="R126" s="141">
        <v>2000</v>
      </c>
    </row>
    <row r="127" spans="1:65" s="63" customFormat="1">
      <c r="A127" s="65">
        <v>3238</v>
      </c>
      <c r="B127" s="303" t="s">
        <v>46</v>
      </c>
      <c r="C127" s="107">
        <f t="shared" si="1"/>
        <v>39100</v>
      </c>
      <c r="D127" s="168">
        <v>0</v>
      </c>
      <c r="E127" s="137">
        <v>13550</v>
      </c>
      <c r="F127" s="137">
        <v>0</v>
      </c>
      <c r="G127" s="137">
        <v>0</v>
      </c>
      <c r="H127" s="180">
        <v>0</v>
      </c>
      <c r="I127" s="198">
        <v>27450</v>
      </c>
      <c r="J127" s="198">
        <f>J128+J130</f>
        <v>-2900</v>
      </c>
      <c r="K127" s="138">
        <v>0</v>
      </c>
      <c r="L127" s="138">
        <v>0</v>
      </c>
      <c r="M127" s="138">
        <v>1000</v>
      </c>
      <c r="N127" s="138">
        <v>0</v>
      </c>
      <c r="O127" s="138">
        <v>0</v>
      </c>
      <c r="P127" s="138">
        <v>0</v>
      </c>
      <c r="Q127" s="138">
        <v>28000</v>
      </c>
      <c r="R127" s="138">
        <v>28000</v>
      </c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</row>
    <row r="128" spans="1:65" s="52" customFormat="1">
      <c r="A128" s="67">
        <v>32381</v>
      </c>
      <c r="B128" s="304" t="s">
        <v>145</v>
      </c>
      <c r="C128" s="101">
        <f t="shared" si="1"/>
        <v>600</v>
      </c>
      <c r="D128" s="170">
        <v>0</v>
      </c>
      <c r="E128" s="142">
        <v>0</v>
      </c>
      <c r="F128" s="142">
        <v>0</v>
      </c>
      <c r="G128" s="142">
        <v>0</v>
      </c>
      <c r="H128" s="188">
        <v>0</v>
      </c>
      <c r="I128" s="199">
        <v>2000</v>
      </c>
      <c r="J128" s="199">
        <v>-1400</v>
      </c>
      <c r="K128" s="143">
        <v>0</v>
      </c>
      <c r="L128" s="143">
        <v>0</v>
      </c>
      <c r="M128" s="143">
        <v>0</v>
      </c>
      <c r="N128" s="143">
        <v>0</v>
      </c>
      <c r="O128" s="143">
        <v>0</v>
      </c>
      <c r="P128" s="143">
        <v>0</v>
      </c>
      <c r="Q128" s="141">
        <v>2000</v>
      </c>
      <c r="R128" s="141">
        <v>2000</v>
      </c>
    </row>
    <row r="129" spans="1:65">
      <c r="A129" s="66">
        <v>32382</v>
      </c>
      <c r="B129" s="294" t="s">
        <v>124</v>
      </c>
      <c r="C129" s="101">
        <f t="shared" si="1"/>
        <v>17450</v>
      </c>
      <c r="D129" s="169">
        <v>0</v>
      </c>
      <c r="E129" s="139">
        <v>0</v>
      </c>
      <c r="F129" s="139">
        <v>0</v>
      </c>
      <c r="G129" s="139">
        <v>0</v>
      </c>
      <c r="H129" s="192">
        <v>0</v>
      </c>
      <c r="I129" s="199">
        <v>17450</v>
      </c>
      <c r="J129" s="199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41">
        <v>3000</v>
      </c>
      <c r="R129" s="141">
        <v>3000</v>
      </c>
    </row>
    <row r="130" spans="1:65">
      <c r="A130" s="66">
        <v>32389</v>
      </c>
      <c r="B130" s="294" t="s">
        <v>125</v>
      </c>
      <c r="C130" s="101">
        <f t="shared" si="1"/>
        <v>21050</v>
      </c>
      <c r="D130" s="169">
        <v>0</v>
      </c>
      <c r="E130" s="139">
        <v>13550</v>
      </c>
      <c r="F130" s="139">
        <v>0</v>
      </c>
      <c r="G130" s="139">
        <v>0</v>
      </c>
      <c r="H130" s="192">
        <v>0</v>
      </c>
      <c r="I130" s="199">
        <v>8000</v>
      </c>
      <c r="J130" s="199">
        <v>-1500</v>
      </c>
      <c r="K130" s="120">
        <v>0</v>
      </c>
      <c r="L130" s="120">
        <v>0</v>
      </c>
      <c r="M130" s="120">
        <v>1000</v>
      </c>
      <c r="N130" s="120">
        <v>0</v>
      </c>
      <c r="O130" s="120">
        <v>0</v>
      </c>
      <c r="P130" s="120">
        <v>0</v>
      </c>
      <c r="Q130" s="141">
        <v>23000</v>
      </c>
      <c r="R130" s="141">
        <v>23000</v>
      </c>
    </row>
    <row r="131" spans="1:65" s="63" customFormat="1">
      <c r="A131" s="65">
        <v>3239</v>
      </c>
      <c r="B131" s="303" t="s">
        <v>47</v>
      </c>
      <c r="C131" s="107">
        <f t="shared" si="1"/>
        <v>48290</v>
      </c>
      <c r="D131" s="168">
        <v>0</v>
      </c>
      <c r="E131" s="137">
        <v>13580</v>
      </c>
      <c r="F131" s="137">
        <v>0</v>
      </c>
      <c r="G131" s="137">
        <v>0</v>
      </c>
      <c r="H131" s="180">
        <v>0</v>
      </c>
      <c r="I131" s="198">
        <v>9510</v>
      </c>
      <c r="J131" s="198">
        <f>J133+J135+J137</f>
        <v>25200</v>
      </c>
      <c r="K131" s="138">
        <v>0</v>
      </c>
      <c r="L131" s="138">
        <v>0</v>
      </c>
      <c r="M131" s="138">
        <v>0</v>
      </c>
      <c r="N131" s="138">
        <v>0</v>
      </c>
      <c r="O131" s="138">
        <v>0</v>
      </c>
      <c r="P131" s="138">
        <v>0</v>
      </c>
      <c r="Q131" s="138">
        <v>28000</v>
      </c>
      <c r="R131" s="138">
        <v>28000</v>
      </c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</row>
    <row r="132" spans="1:65" ht="36.75">
      <c r="A132" s="66">
        <v>32391</v>
      </c>
      <c r="B132" s="301" t="s">
        <v>133</v>
      </c>
      <c r="C132" s="101">
        <f t="shared" si="1"/>
        <v>5000</v>
      </c>
      <c r="D132" s="169">
        <v>0</v>
      </c>
      <c r="E132" s="139">
        <v>2000</v>
      </c>
      <c r="F132" s="139">
        <v>0</v>
      </c>
      <c r="G132" s="139">
        <v>0</v>
      </c>
      <c r="H132" s="192">
        <v>0</v>
      </c>
      <c r="I132" s="199">
        <v>3000</v>
      </c>
      <c r="J132" s="199">
        <v>0</v>
      </c>
      <c r="K132" s="120">
        <v>0</v>
      </c>
      <c r="L132" s="120">
        <v>0</v>
      </c>
      <c r="M132" s="120">
        <v>0</v>
      </c>
      <c r="N132" s="120">
        <v>0</v>
      </c>
      <c r="O132" s="120">
        <v>0</v>
      </c>
      <c r="P132" s="120">
        <v>0</v>
      </c>
      <c r="Q132" s="141">
        <v>9000</v>
      </c>
      <c r="R132" s="141">
        <v>9000</v>
      </c>
    </row>
    <row r="133" spans="1:65">
      <c r="A133" s="66">
        <v>32392</v>
      </c>
      <c r="B133" s="294" t="s">
        <v>126</v>
      </c>
      <c r="C133" s="101">
        <f t="shared" si="1"/>
        <v>2000</v>
      </c>
      <c r="D133" s="169">
        <v>0</v>
      </c>
      <c r="E133" s="139">
        <v>0</v>
      </c>
      <c r="F133" s="139">
        <v>0</v>
      </c>
      <c r="G133" s="139">
        <v>0</v>
      </c>
      <c r="H133" s="192">
        <v>0</v>
      </c>
      <c r="I133" s="199">
        <v>500</v>
      </c>
      <c r="J133" s="199">
        <v>1500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41">
        <v>2000</v>
      </c>
      <c r="R133" s="141">
        <v>2000</v>
      </c>
    </row>
    <row r="134" spans="1:65">
      <c r="A134" s="66">
        <v>32394</v>
      </c>
      <c r="B134" s="294" t="s">
        <v>144</v>
      </c>
      <c r="C134" s="101">
        <f t="shared" si="1"/>
        <v>2010</v>
      </c>
      <c r="D134" s="169">
        <v>0</v>
      </c>
      <c r="E134" s="139">
        <v>0</v>
      </c>
      <c r="F134" s="139">
        <v>0</v>
      </c>
      <c r="G134" s="139">
        <v>0</v>
      </c>
      <c r="H134" s="192">
        <v>0</v>
      </c>
      <c r="I134" s="199">
        <v>2010</v>
      </c>
      <c r="J134" s="199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41">
        <v>0</v>
      </c>
      <c r="R134" s="141">
        <v>0</v>
      </c>
    </row>
    <row r="135" spans="1:65">
      <c r="A135" s="66">
        <v>32395</v>
      </c>
      <c r="B135" s="294" t="s">
        <v>151</v>
      </c>
      <c r="C135" s="101">
        <f t="shared" si="1"/>
        <v>26580</v>
      </c>
      <c r="D135" s="169">
        <v>0</v>
      </c>
      <c r="E135" s="139">
        <v>11580</v>
      </c>
      <c r="F135" s="139">
        <v>0</v>
      </c>
      <c r="G135" s="139">
        <v>0</v>
      </c>
      <c r="H135" s="192">
        <v>0</v>
      </c>
      <c r="I135" s="199">
        <v>2500</v>
      </c>
      <c r="J135" s="199">
        <v>12500</v>
      </c>
      <c r="K135" s="120">
        <v>0</v>
      </c>
      <c r="L135" s="120">
        <v>0</v>
      </c>
      <c r="M135" s="120">
        <v>0</v>
      </c>
      <c r="N135" s="120">
        <v>0</v>
      </c>
      <c r="O135" s="120">
        <v>0</v>
      </c>
      <c r="P135" s="120">
        <v>0</v>
      </c>
      <c r="Q135" s="141">
        <v>12000</v>
      </c>
      <c r="R135" s="141">
        <v>12000</v>
      </c>
    </row>
    <row r="136" spans="1:65">
      <c r="A136" s="66">
        <v>32396</v>
      </c>
      <c r="B136" s="294" t="s">
        <v>127</v>
      </c>
      <c r="C136" s="101">
        <f t="shared" si="1"/>
        <v>0</v>
      </c>
      <c r="D136" s="169">
        <v>0</v>
      </c>
      <c r="E136" s="139">
        <v>0</v>
      </c>
      <c r="F136" s="139">
        <v>0</v>
      </c>
      <c r="G136" s="139">
        <v>0</v>
      </c>
      <c r="H136" s="192">
        <v>0</v>
      </c>
      <c r="I136" s="199">
        <v>0</v>
      </c>
      <c r="J136" s="199">
        <v>0</v>
      </c>
      <c r="K136" s="120">
        <v>0</v>
      </c>
      <c r="L136" s="120">
        <v>0</v>
      </c>
      <c r="M136" s="120">
        <v>0</v>
      </c>
      <c r="N136" s="120">
        <v>0</v>
      </c>
      <c r="O136" s="120">
        <v>0</v>
      </c>
      <c r="P136" s="120">
        <v>0</v>
      </c>
      <c r="Q136" s="141">
        <v>0</v>
      </c>
      <c r="R136" s="141">
        <v>0</v>
      </c>
    </row>
    <row r="137" spans="1:65">
      <c r="A137" s="66">
        <v>32399</v>
      </c>
      <c r="B137" s="294" t="s">
        <v>128</v>
      </c>
      <c r="C137" s="101">
        <f t="shared" si="1"/>
        <v>12700</v>
      </c>
      <c r="D137" s="169">
        <v>0</v>
      </c>
      <c r="E137" s="139">
        <v>0</v>
      </c>
      <c r="F137" s="139">
        <v>0</v>
      </c>
      <c r="G137" s="139">
        <v>0</v>
      </c>
      <c r="H137" s="192">
        <v>0</v>
      </c>
      <c r="I137" s="199">
        <v>1500</v>
      </c>
      <c r="J137" s="199">
        <v>11200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41">
        <v>5000</v>
      </c>
      <c r="R137" s="141">
        <v>5000</v>
      </c>
    </row>
    <row r="138" spans="1:65" s="55" customFormat="1">
      <c r="A138" s="58">
        <v>324</v>
      </c>
      <c r="B138" s="58" t="s">
        <v>27</v>
      </c>
      <c r="C138" s="108">
        <f t="shared" si="1"/>
        <v>33600</v>
      </c>
      <c r="D138" s="179">
        <v>0</v>
      </c>
      <c r="E138" s="136">
        <v>0</v>
      </c>
      <c r="F138" s="136">
        <v>0</v>
      </c>
      <c r="G138" s="136">
        <v>0</v>
      </c>
      <c r="H138" s="193">
        <v>0</v>
      </c>
      <c r="I138" s="200">
        <v>11500</v>
      </c>
      <c r="J138" s="200">
        <f>J139</f>
        <v>600</v>
      </c>
      <c r="K138" s="121">
        <v>0</v>
      </c>
      <c r="L138" s="121">
        <v>21500</v>
      </c>
      <c r="M138" s="121">
        <v>0</v>
      </c>
      <c r="N138" s="121">
        <v>0</v>
      </c>
      <c r="O138" s="121">
        <v>0</v>
      </c>
      <c r="P138" s="121">
        <v>0</v>
      </c>
      <c r="Q138" s="121">
        <v>53500</v>
      </c>
      <c r="R138" s="121">
        <v>53500</v>
      </c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</row>
    <row r="139" spans="1:65" s="63" customFormat="1">
      <c r="A139" s="65">
        <v>3241</v>
      </c>
      <c r="B139" s="303" t="s">
        <v>27</v>
      </c>
      <c r="C139" s="107">
        <f t="shared" si="1"/>
        <v>33600</v>
      </c>
      <c r="D139" s="168">
        <v>0</v>
      </c>
      <c r="E139" s="137">
        <v>0</v>
      </c>
      <c r="F139" s="137">
        <v>0</v>
      </c>
      <c r="G139" s="137">
        <v>0</v>
      </c>
      <c r="H139" s="180">
        <v>0</v>
      </c>
      <c r="I139" s="198">
        <v>11500</v>
      </c>
      <c r="J139" s="198">
        <f>J140</f>
        <v>600</v>
      </c>
      <c r="K139" s="138">
        <v>0</v>
      </c>
      <c r="L139" s="138">
        <v>21500</v>
      </c>
      <c r="M139" s="138">
        <v>0</v>
      </c>
      <c r="N139" s="138">
        <v>0</v>
      </c>
      <c r="O139" s="138">
        <v>0</v>
      </c>
      <c r="P139" s="138">
        <v>0</v>
      </c>
      <c r="Q139" s="138">
        <v>53500</v>
      </c>
      <c r="R139" s="138">
        <v>53500</v>
      </c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</row>
    <row r="140" spans="1:65">
      <c r="A140" s="66">
        <v>32411</v>
      </c>
      <c r="B140" s="294" t="s">
        <v>134</v>
      </c>
      <c r="C140" s="101">
        <f t="shared" si="1"/>
        <v>6600</v>
      </c>
      <c r="D140" s="169">
        <v>0</v>
      </c>
      <c r="E140" s="139">
        <v>0</v>
      </c>
      <c r="F140" s="139">
        <v>0</v>
      </c>
      <c r="G140" s="139">
        <v>0</v>
      </c>
      <c r="H140" s="192">
        <v>0</v>
      </c>
      <c r="I140" s="199">
        <v>3500</v>
      </c>
      <c r="J140" s="199">
        <v>600</v>
      </c>
      <c r="K140" s="120">
        <v>0</v>
      </c>
      <c r="L140" s="120">
        <v>2500</v>
      </c>
      <c r="M140" s="120">
        <v>0</v>
      </c>
      <c r="N140" s="120">
        <v>0</v>
      </c>
      <c r="O140" s="120">
        <v>0</v>
      </c>
      <c r="P140" s="120">
        <v>0</v>
      </c>
      <c r="Q140" s="141">
        <v>2500</v>
      </c>
      <c r="R140" s="141">
        <v>2500</v>
      </c>
    </row>
    <row r="141" spans="1:65">
      <c r="A141" s="66">
        <v>32412</v>
      </c>
      <c r="B141" s="294" t="s">
        <v>143</v>
      </c>
      <c r="C141" s="101">
        <f t="shared" si="1"/>
        <v>27000</v>
      </c>
      <c r="D141" s="169">
        <v>0</v>
      </c>
      <c r="E141" s="139">
        <v>0</v>
      </c>
      <c r="F141" s="139">
        <v>0</v>
      </c>
      <c r="G141" s="139">
        <v>0</v>
      </c>
      <c r="H141" s="192">
        <v>0</v>
      </c>
      <c r="I141" s="199">
        <v>8000</v>
      </c>
      <c r="J141" s="199">
        <v>0</v>
      </c>
      <c r="K141" s="120">
        <v>0</v>
      </c>
      <c r="L141" s="120">
        <v>19000</v>
      </c>
      <c r="M141" s="120">
        <v>0</v>
      </c>
      <c r="N141" s="120">
        <v>0</v>
      </c>
      <c r="O141" s="120">
        <v>0</v>
      </c>
      <c r="P141" s="120">
        <v>0</v>
      </c>
      <c r="Q141" s="141">
        <v>51000</v>
      </c>
      <c r="R141" s="141">
        <v>51000</v>
      </c>
    </row>
    <row r="142" spans="1:65" s="55" customFormat="1" ht="36.75">
      <c r="A142" s="58">
        <v>329</v>
      </c>
      <c r="B142" s="64" t="s">
        <v>2</v>
      </c>
      <c r="C142" s="108">
        <f t="shared" si="1"/>
        <v>108818.43</v>
      </c>
      <c r="D142" s="179">
        <v>14000</v>
      </c>
      <c r="E142" s="136">
        <v>28557.43</v>
      </c>
      <c r="F142" s="136">
        <v>0</v>
      </c>
      <c r="G142" s="136">
        <v>0</v>
      </c>
      <c r="H142" s="193">
        <v>0</v>
      </c>
      <c r="I142" s="200">
        <v>44861</v>
      </c>
      <c r="J142" s="200">
        <f>J143+J147+J149+J151+J154</f>
        <v>21400</v>
      </c>
      <c r="K142" s="121">
        <v>0</v>
      </c>
      <c r="L142" s="121">
        <v>0</v>
      </c>
      <c r="M142" s="121">
        <v>0</v>
      </c>
      <c r="N142" s="121">
        <v>0</v>
      </c>
      <c r="O142" s="121">
        <v>0</v>
      </c>
      <c r="P142" s="121">
        <v>0</v>
      </c>
      <c r="Q142" s="121">
        <v>110600</v>
      </c>
      <c r="R142" s="121">
        <v>110600</v>
      </c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</row>
    <row r="143" spans="1:65" s="69" customFormat="1">
      <c r="A143" s="68">
        <v>3292</v>
      </c>
      <c r="B143" s="305" t="s">
        <v>57</v>
      </c>
      <c r="C143" s="107">
        <f t="shared" si="1"/>
        <v>32061</v>
      </c>
      <c r="D143" s="171">
        <v>0</v>
      </c>
      <c r="E143" s="144">
        <v>0</v>
      </c>
      <c r="F143" s="144">
        <v>0</v>
      </c>
      <c r="G143" s="144">
        <v>0</v>
      </c>
      <c r="H143" s="186">
        <v>0</v>
      </c>
      <c r="I143" s="198">
        <v>20861</v>
      </c>
      <c r="J143" s="257">
        <f>J144+J145</f>
        <v>11200</v>
      </c>
      <c r="K143" s="145">
        <v>0</v>
      </c>
      <c r="L143" s="145">
        <v>0</v>
      </c>
      <c r="M143" s="145">
        <v>0</v>
      </c>
      <c r="N143" s="145">
        <v>0</v>
      </c>
      <c r="O143" s="145">
        <v>0</v>
      </c>
      <c r="P143" s="145">
        <v>0</v>
      </c>
      <c r="Q143" s="145">
        <v>15000</v>
      </c>
      <c r="R143" s="145">
        <v>15000</v>
      </c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</row>
    <row r="144" spans="1:65" s="56" customFormat="1">
      <c r="A144" s="70">
        <v>32921</v>
      </c>
      <c r="B144" s="306" t="s">
        <v>141</v>
      </c>
      <c r="C144" s="101">
        <f t="shared" si="1"/>
        <v>13861</v>
      </c>
      <c r="D144" s="172">
        <v>0</v>
      </c>
      <c r="E144" s="146">
        <v>0</v>
      </c>
      <c r="F144" s="146">
        <v>0</v>
      </c>
      <c r="G144" s="146">
        <v>0</v>
      </c>
      <c r="H144" s="182">
        <v>0</v>
      </c>
      <c r="I144" s="199">
        <v>6861</v>
      </c>
      <c r="J144" s="258">
        <v>7000</v>
      </c>
      <c r="K144" s="147">
        <v>0</v>
      </c>
      <c r="L144" s="147">
        <v>0</v>
      </c>
      <c r="M144" s="147">
        <v>0</v>
      </c>
      <c r="N144" s="147">
        <v>0</v>
      </c>
      <c r="O144" s="147">
        <v>0</v>
      </c>
      <c r="P144" s="147">
        <v>0</v>
      </c>
      <c r="Q144" s="129">
        <v>0</v>
      </c>
      <c r="R144" s="129">
        <v>0</v>
      </c>
    </row>
    <row r="145" spans="1:65" s="56" customFormat="1">
      <c r="A145" s="70">
        <v>32922</v>
      </c>
      <c r="B145" s="306" t="s">
        <v>142</v>
      </c>
      <c r="C145" s="101">
        <f t="shared" si="1"/>
        <v>18200</v>
      </c>
      <c r="D145" s="172">
        <v>0</v>
      </c>
      <c r="E145" s="146">
        <v>0</v>
      </c>
      <c r="F145" s="146">
        <v>0</v>
      </c>
      <c r="G145" s="146">
        <v>0</v>
      </c>
      <c r="H145" s="182">
        <v>0</v>
      </c>
      <c r="I145" s="199">
        <v>14000</v>
      </c>
      <c r="J145" s="258">
        <v>4200</v>
      </c>
      <c r="K145" s="147">
        <v>0</v>
      </c>
      <c r="L145" s="147">
        <v>0</v>
      </c>
      <c r="M145" s="147">
        <v>0</v>
      </c>
      <c r="N145" s="147">
        <v>0</v>
      </c>
      <c r="O145" s="147">
        <v>0</v>
      </c>
      <c r="P145" s="147">
        <v>0</v>
      </c>
      <c r="Q145" s="129">
        <v>15000</v>
      </c>
      <c r="R145" s="129">
        <v>15000</v>
      </c>
    </row>
    <row r="146" spans="1:65" s="55" customFormat="1">
      <c r="A146" s="71">
        <v>32923</v>
      </c>
      <c r="B146" s="307" t="s">
        <v>129</v>
      </c>
      <c r="C146" s="101">
        <f t="shared" si="1"/>
        <v>0</v>
      </c>
      <c r="D146" s="173">
        <v>0</v>
      </c>
      <c r="E146" s="148">
        <v>0</v>
      </c>
      <c r="F146" s="148">
        <v>0</v>
      </c>
      <c r="G146" s="148">
        <v>0</v>
      </c>
      <c r="H146" s="189">
        <v>0</v>
      </c>
      <c r="I146" s="199">
        <v>0</v>
      </c>
      <c r="J146" s="258">
        <v>0</v>
      </c>
      <c r="K146" s="149">
        <v>0</v>
      </c>
      <c r="L146" s="149">
        <v>0</v>
      </c>
      <c r="M146" s="149">
        <v>0</v>
      </c>
      <c r="N146" s="149">
        <v>0</v>
      </c>
      <c r="O146" s="149">
        <v>0</v>
      </c>
      <c r="P146" s="149">
        <v>0</v>
      </c>
      <c r="Q146" s="129">
        <v>0</v>
      </c>
      <c r="R146" s="129">
        <v>0</v>
      </c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</row>
    <row r="147" spans="1:65" s="69" customFormat="1">
      <c r="A147" s="68">
        <v>3293</v>
      </c>
      <c r="B147" s="305" t="s">
        <v>48</v>
      </c>
      <c r="C147" s="107">
        <f t="shared" si="1"/>
        <v>45681.79</v>
      </c>
      <c r="D147" s="171">
        <v>0</v>
      </c>
      <c r="E147" s="144">
        <v>23681.79</v>
      </c>
      <c r="F147" s="144">
        <v>0</v>
      </c>
      <c r="G147" s="144">
        <v>0</v>
      </c>
      <c r="H147" s="186">
        <v>0</v>
      </c>
      <c r="I147" s="198">
        <v>10000</v>
      </c>
      <c r="J147" s="257">
        <f>J148</f>
        <v>12000</v>
      </c>
      <c r="K147" s="145">
        <v>0</v>
      </c>
      <c r="L147" s="145">
        <v>0</v>
      </c>
      <c r="M147" s="145">
        <v>0</v>
      </c>
      <c r="N147" s="145">
        <v>0</v>
      </c>
      <c r="O147" s="145">
        <v>0</v>
      </c>
      <c r="P147" s="145">
        <v>0</v>
      </c>
      <c r="Q147" s="145">
        <v>40000</v>
      </c>
      <c r="R147" s="145">
        <v>40000</v>
      </c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</row>
    <row r="148" spans="1:65" s="55" customFormat="1">
      <c r="A148" s="59">
        <v>32931</v>
      </c>
      <c r="B148" s="308" t="s">
        <v>48</v>
      </c>
      <c r="C148" s="101">
        <f t="shared" si="1"/>
        <v>45681.79</v>
      </c>
      <c r="D148" s="174">
        <v>0</v>
      </c>
      <c r="E148" s="130">
        <v>23681.79</v>
      </c>
      <c r="F148" s="130">
        <v>0</v>
      </c>
      <c r="G148" s="130">
        <v>0</v>
      </c>
      <c r="H148" s="194">
        <v>0</v>
      </c>
      <c r="I148" s="199">
        <v>10000</v>
      </c>
      <c r="J148" s="258">
        <v>12000</v>
      </c>
      <c r="K148" s="122">
        <v>0</v>
      </c>
      <c r="L148" s="122">
        <v>0</v>
      </c>
      <c r="M148" s="122">
        <v>0</v>
      </c>
      <c r="N148" s="122">
        <v>0</v>
      </c>
      <c r="O148" s="122">
        <v>0</v>
      </c>
      <c r="P148" s="122">
        <v>0</v>
      </c>
      <c r="Q148" s="129">
        <v>40000</v>
      </c>
      <c r="R148" s="129">
        <v>40000</v>
      </c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</row>
    <row r="149" spans="1:65" s="63" customFormat="1">
      <c r="A149" s="68">
        <v>3294</v>
      </c>
      <c r="B149" s="305" t="s">
        <v>49</v>
      </c>
      <c r="C149" s="107">
        <f t="shared" si="1"/>
        <v>1000</v>
      </c>
      <c r="D149" s="171">
        <v>0</v>
      </c>
      <c r="E149" s="144">
        <v>0</v>
      </c>
      <c r="F149" s="144">
        <v>0</v>
      </c>
      <c r="G149" s="144">
        <v>0</v>
      </c>
      <c r="H149" s="186">
        <v>0</v>
      </c>
      <c r="I149" s="198">
        <v>2500</v>
      </c>
      <c r="J149" s="257">
        <f>J150</f>
        <v>-1500</v>
      </c>
      <c r="K149" s="145">
        <v>0</v>
      </c>
      <c r="L149" s="145">
        <v>0</v>
      </c>
      <c r="M149" s="145">
        <v>0</v>
      </c>
      <c r="N149" s="145">
        <v>0</v>
      </c>
      <c r="O149" s="145">
        <v>0</v>
      </c>
      <c r="P149" s="145">
        <v>0</v>
      </c>
      <c r="Q149" s="145">
        <v>3000</v>
      </c>
      <c r="R149" s="145">
        <v>3000</v>
      </c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</row>
    <row r="150" spans="1:65">
      <c r="A150" s="59">
        <v>32941</v>
      </c>
      <c r="B150" s="308" t="s">
        <v>130</v>
      </c>
      <c r="C150" s="101">
        <f t="shared" si="1"/>
        <v>1000</v>
      </c>
      <c r="D150" s="174">
        <v>0</v>
      </c>
      <c r="E150" s="130">
        <v>0</v>
      </c>
      <c r="F150" s="130">
        <v>0</v>
      </c>
      <c r="G150" s="130">
        <v>0</v>
      </c>
      <c r="H150" s="194">
        <v>0</v>
      </c>
      <c r="I150" s="199">
        <v>2500</v>
      </c>
      <c r="J150" s="258">
        <v>-1500</v>
      </c>
      <c r="K150" s="122">
        <v>0</v>
      </c>
      <c r="L150" s="122">
        <v>0</v>
      </c>
      <c r="M150" s="122">
        <v>0</v>
      </c>
      <c r="N150" s="122">
        <v>0</v>
      </c>
      <c r="O150" s="122">
        <v>0</v>
      </c>
      <c r="P150" s="122">
        <v>0</v>
      </c>
      <c r="Q150" s="129">
        <v>3000</v>
      </c>
      <c r="R150" s="129">
        <v>3000</v>
      </c>
    </row>
    <row r="151" spans="1:65" s="63" customFormat="1">
      <c r="A151" s="65">
        <v>3295</v>
      </c>
      <c r="B151" s="309" t="s">
        <v>58</v>
      </c>
      <c r="C151" s="107">
        <f t="shared" si="1"/>
        <v>15500</v>
      </c>
      <c r="D151" s="180">
        <v>14000</v>
      </c>
      <c r="E151" s="137">
        <v>0</v>
      </c>
      <c r="F151" s="137">
        <v>0</v>
      </c>
      <c r="G151" s="137">
        <v>0</v>
      </c>
      <c r="H151" s="180">
        <v>0</v>
      </c>
      <c r="I151" s="198">
        <v>2500</v>
      </c>
      <c r="J151" s="198">
        <f>J153</f>
        <v>-1000</v>
      </c>
      <c r="K151" s="138">
        <v>0</v>
      </c>
      <c r="L151" s="138">
        <v>0</v>
      </c>
      <c r="M151" s="138">
        <v>0</v>
      </c>
      <c r="N151" s="138">
        <v>0</v>
      </c>
      <c r="O151" s="138">
        <v>0</v>
      </c>
      <c r="P151" s="138">
        <v>0</v>
      </c>
      <c r="Q151" s="138">
        <v>15500</v>
      </c>
      <c r="R151" s="138">
        <v>15500</v>
      </c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</row>
    <row r="152" spans="1:65" s="52" customFormat="1">
      <c r="A152" s="70">
        <v>32955</v>
      </c>
      <c r="B152" s="310" t="s">
        <v>161</v>
      </c>
      <c r="C152" s="101">
        <f t="shared" si="1"/>
        <v>14000</v>
      </c>
      <c r="D152" s="182">
        <v>14000</v>
      </c>
      <c r="E152" s="146">
        <v>0</v>
      </c>
      <c r="F152" s="146">
        <v>0</v>
      </c>
      <c r="G152" s="146">
        <v>0</v>
      </c>
      <c r="H152" s="182">
        <v>0</v>
      </c>
      <c r="I152" s="205">
        <v>0</v>
      </c>
      <c r="J152" s="259">
        <v>0</v>
      </c>
      <c r="K152" s="147">
        <v>0</v>
      </c>
      <c r="L152" s="147">
        <v>0</v>
      </c>
      <c r="M152" s="147">
        <v>0</v>
      </c>
      <c r="N152" s="147">
        <v>0</v>
      </c>
      <c r="O152" s="147">
        <v>0</v>
      </c>
      <c r="P152" s="147">
        <v>0</v>
      </c>
      <c r="Q152" s="147">
        <v>14000</v>
      </c>
      <c r="R152" s="147">
        <v>14000</v>
      </c>
    </row>
    <row r="153" spans="1:65" s="52" customFormat="1">
      <c r="A153" s="70">
        <v>32953</v>
      </c>
      <c r="B153" s="310" t="s">
        <v>140</v>
      </c>
      <c r="C153" s="101">
        <f t="shared" si="1"/>
        <v>1500</v>
      </c>
      <c r="D153" s="182">
        <v>0</v>
      </c>
      <c r="E153" s="146">
        <v>0</v>
      </c>
      <c r="F153" s="146">
        <v>0</v>
      </c>
      <c r="G153" s="146">
        <v>0</v>
      </c>
      <c r="H153" s="182">
        <v>0</v>
      </c>
      <c r="I153" s="199">
        <v>2500</v>
      </c>
      <c r="J153" s="258">
        <v>-1000</v>
      </c>
      <c r="K153" s="147">
        <v>0</v>
      </c>
      <c r="L153" s="147">
        <v>0</v>
      </c>
      <c r="M153" s="147">
        <v>0</v>
      </c>
      <c r="N153" s="147">
        <v>0</v>
      </c>
      <c r="O153" s="147">
        <v>0</v>
      </c>
      <c r="P153" s="147">
        <v>0</v>
      </c>
      <c r="Q153" s="129">
        <v>1500</v>
      </c>
      <c r="R153" s="129">
        <v>1500</v>
      </c>
    </row>
    <row r="154" spans="1:65" s="63" customFormat="1">
      <c r="A154" s="68">
        <v>3299</v>
      </c>
      <c r="B154" s="305" t="s">
        <v>2</v>
      </c>
      <c r="C154" s="107">
        <f t="shared" si="1"/>
        <v>14575.64</v>
      </c>
      <c r="D154" s="171">
        <v>0</v>
      </c>
      <c r="E154" s="144">
        <v>4875.6400000000003</v>
      </c>
      <c r="F154" s="144">
        <v>0</v>
      </c>
      <c r="G154" s="144">
        <v>0</v>
      </c>
      <c r="H154" s="186">
        <v>0</v>
      </c>
      <c r="I154" s="198">
        <v>9000</v>
      </c>
      <c r="J154" s="257">
        <f>J155+J156</f>
        <v>700</v>
      </c>
      <c r="K154" s="145">
        <v>0</v>
      </c>
      <c r="L154" s="145">
        <v>0</v>
      </c>
      <c r="M154" s="145">
        <v>0</v>
      </c>
      <c r="N154" s="145">
        <v>0</v>
      </c>
      <c r="O154" s="145">
        <v>0</v>
      </c>
      <c r="P154" s="145">
        <v>0</v>
      </c>
      <c r="Q154" s="145">
        <v>37100</v>
      </c>
      <c r="R154" s="145">
        <v>37100</v>
      </c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</row>
    <row r="155" spans="1:65" ht="36.75">
      <c r="A155" s="59">
        <v>32991</v>
      </c>
      <c r="B155" s="308" t="s">
        <v>132</v>
      </c>
      <c r="C155" s="101">
        <f t="shared" si="1"/>
        <v>4700</v>
      </c>
      <c r="D155" s="174">
        <v>0</v>
      </c>
      <c r="E155" s="130">
        <v>1000</v>
      </c>
      <c r="F155" s="130">
        <v>0</v>
      </c>
      <c r="G155" s="130">
        <v>0</v>
      </c>
      <c r="H155" s="194">
        <v>0</v>
      </c>
      <c r="I155" s="199">
        <v>5000</v>
      </c>
      <c r="J155" s="258">
        <v>-1300</v>
      </c>
      <c r="K155" s="122">
        <v>0</v>
      </c>
      <c r="L155" s="122">
        <v>0</v>
      </c>
      <c r="M155" s="122">
        <v>0</v>
      </c>
      <c r="N155" s="122">
        <v>0</v>
      </c>
      <c r="O155" s="122">
        <v>0</v>
      </c>
      <c r="P155" s="122">
        <v>0</v>
      </c>
      <c r="Q155" s="129">
        <v>18000</v>
      </c>
      <c r="R155" s="129">
        <v>18000</v>
      </c>
    </row>
    <row r="156" spans="1:65">
      <c r="A156" s="59">
        <v>32999</v>
      </c>
      <c r="B156" s="308" t="s">
        <v>2</v>
      </c>
      <c r="C156" s="109">
        <f t="shared" si="1"/>
        <v>9875.64</v>
      </c>
      <c r="D156" s="174">
        <v>0</v>
      </c>
      <c r="E156" s="130">
        <v>3875.64</v>
      </c>
      <c r="F156" s="130">
        <v>0</v>
      </c>
      <c r="G156" s="130">
        <v>0</v>
      </c>
      <c r="H156" s="194">
        <v>0</v>
      </c>
      <c r="I156" s="199">
        <v>4000</v>
      </c>
      <c r="J156" s="258">
        <v>2000</v>
      </c>
      <c r="K156" s="122">
        <v>0</v>
      </c>
      <c r="L156" s="122">
        <v>0</v>
      </c>
      <c r="M156" s="122">
        <v>0</v>
      </c>
      <c r="N156" s="122">
        <v>0</v>
      </c>
      <c r="O156" s="122">
        <v>0</v>
      </c>
      <c r="P156" s="122">
        <v>0</v>
      </c>
      <c r="Q156" s="129">
        <v>19100</v>
      </c>
      <c r="R156" s="129">
        <v>19100</v>
      </c>
    </row>
    <row r="157" spans="1:65" ht="19.5" thickBot="1">
      <c r="A157" s="53">
        <v>34</v>
      </c>
      <c r="B157" s="53" t="s">
        <v>5</v>
      </c>
      <c r="C157" s="163">
        <f t="shared" si="1"/>
        <v>5571.52</v>
      </c>
      <c r="D157" s="190">
        <v>0</v>
      </c>
      <c r="E157" s="131">
        <v>2971.52</v>
      </c>
      <c r="F157" s="131">
        <v>0</v>
      </c>
      <c r="G157" s="131">
        <v>0</v>
      </c>
      <c r="H157" s="190">
        <v>0</v>
      </c>
      <c r="I157" s="201">
        <v>2600</v>
      </c>
      <c r="J157" s="201">
        <v>0</v>
      </c>
      <c r="K157" s="118">
        <v>0</v>
      </c>
      <c r="L157" s="118">
        <v>0</v>
      </c>
      <c r="M157" s="118">
        <v>0</v>
      </c>
      <c r="N157" s="118">
        <v>0</v>
      </c>
      <c r="O157" s="118">
        <v>0</v>
      </c>
      <c r="P157" s="118">
        <v>0</v>
      </c>
      <c r="Q157" s="118">
        <v>4650</v>
      </c>
      <c r="R157" s="118">
        <v>4650</v>
      </c>
    </row>
    <row r="158" spans="1:65" s="55" customFormat="1">
      <c r="A158" s="54">
        <v>343</v>
      </c>
      <c r="B158" s="54" t="s">
        <v>6</v>
      </c>
      <c r="C158" s="161">
        <f t="shared" si="1"/>
        <v>5571.52</v>
      </c>
      <c r="D158" s="165">
        <v>0</v>
      </c>
      <c r="E158" s="132">
        <v>2971.52</v>
      </c>
      <c r="F158" s="132">
        <v>0</v>
      </c>
      <c r="G158" s="132">
        <v>0</v>
      </c>
      <c r="H158" s="176">
        <v>0</v>
      </c>
      <c r="I158" s="202">
        <v>2600</v>
      </c>
      <c r="J158" s="202">
        <v>0</v>
      </c>
      <c r="K158" s="126">
        <v>0</v>
      </c>
      <c r="L158" s="126">
        <v>0</v>
      </c>
      <c r="M158" s="126">
        <v>0</v>
      </c>
      <c r="N158" s="126">
        <v>0</v>
      </c>
      <c r="O158" s="126">
        <v>0</v>
      </c>
      <c r="P158" s="126">
        <v>0</v>
      </c>
      <c r="Q158" s="126">
        <v>4650</v>
      </c>
      <c r="R158" s="126">
        <v>4650</v>
      </c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</row>
    <row r="159" spans="1:65" s="69" customFormat="1">
      <c r="A159" s="72">
        <v>3431</v>
      </c>
      <c r="B159" s="303" t="s">
        <v>50</v>
      </c>
      <c r="C159" s="162">
        <f t="shared" si="1"/>
        <v>5471.52</v>
      </c>
      <c r="D159" s="168">
        <v>0</v>
      </c>
      <c r="E159" s="137">
        <v>2971.52</v>
      </c>
      <c r="F159" s="137">
        <v>0</v>
      </c>
      <c r="G159" s="137">
        <v>0</v>
      </c>
      <c r="H159" s="180">
        <v>0</v>
      </c>
      <c r="I159" s="198">
        <v>2500</v>
      </c>
      <c r="J159" s="198">
        <v>0</v>
      </c>
      <c r="K159" s="138">
        <v>0</v>
      </c>
      <c r="L159" s="138">
        <v>0</v>
      </c>
      <c r="M159" s="138">
        <v>0</v>
      </c>
      <c r="N159" s="138">
        <v>0</v>
      </c>
      <c r="O159" s="138">
        <v>0</v>
      </c>
      <c r="P159" s="138">
        <v>0</v>
      </c>
      <c r="Q159" s="138">
        <v>4500</v>
      </c>
      <c r="R159" s="138">
        <v>4500</v>
      </c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</row>
    <row r="160" spans="1:65" s="55" customFormat="1">
      <c r="A160" s="73">
        <v>34311</v>
      </c>
      <c r="B160" s="294" t="s">
        <v>131</v>
      </c>
      <c r="C160" s="109">
        <f t="shared" si="1"/>
        <v>5471.52</v>
      </c>
      <c r="D160" s="169">
        <v>0</v>
      </c>
      <c r="E160" s="139">
        <v>2971.52</v>
      </c>
      <c r="F160" s="139">
        <v>0</v>
      </c>
      <c r="G160" s="139">
        <v>0</v>
      </c>
      <c r="H160" s="192">
        <v>0</v>
      </c>
      <c r="I160" s="199">
        <v>2500</v>
      </c>
      <c r="J160" s="199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41">
        <v>4500</v>
      </c>
      <c r="R160" s="141">
        <v>4500</v>
      </c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</row>
    <row r="161" spans="1:65" s="69" customFormat="1">
      <c r="A161" s="74">
        <v>3432</v>
      </c>
      <c r="B161" s="303" t="s">
        <v>70</v>
      </c>
      <c r="C161" s="162">
        <f t="shared" si="1"/>
        <v>0</v>
      </c>
      <c r="D161" s="168">
        <v>0</v>
      </c>
      <c r="E161" s="137">
        <v>0</v>
      </c>
      <c r="F161" s="137">
        <v>0</v>
      </c>
      <c r="G161" s="137">
        <v>0</v>
      </c>
      <c r="H161" s="180">
        <v>0</v>
      </c>
      <c r="I161" s="198">
        <v>0</v>
      </c>
      <c r="J161" s="198">
        <v>0</v>
      </c>
      <c r="K161" s="138">
        <v>0</v>
      </c>
      <c r="L161" s="138">
        <v>0</v>
      </c>
      <c r="M161" s="138">
        <v>0</v>
      </c>
      <c r="N161" s="138">
        <v>0</v>
      </c>
      <c r="O161" s="138">
        <v>0</v>
      </c>
      <c r="P161" s="138">
        <v>0</v>
      </c>
      <c r="Q161" s="138">
        <v>0</v>
      </c>
      <c r="R161" s="138">
        <v>0</v>
      </c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</row>
    <row r="162" spans="1:65" s="63" customFormat="1">
      <c r="A162" s="75">
        <v>3433</v>
      </c>
      <c r="B162" s="309" t="s">
        <v>56</v>
      </c>
      <c r="C162" s="162">
        <f t="shared" si="1"/>
        <v>100</v>
      </c>
      <c r="D162" s="180">
        <v>0</v>
      </c>
      <c r="E162" s="137">
        <v>0</v>
      </c>
      <c r="F162" s="137">
        <v>0</v>
      </c>
      <c r="G162" s="137">
        <v>0</v>
      </c>
      <c r="H162" s="180">
        <v>0</v>
      </c>
      <c r="I162" s="198">
        <v>100</v>
      </c>
      <c r="J162" s="198">
        <v>0</v>
      </c>
      <c r="K162" s="138">
        <v>0</v>
      </c>
      <c r="L162" s="138">
        <v>0</v>
      </c>
      <c r="M162" s="138">
        <v>0</v>
      </c>
      <c r="N162" s="138">
        <v>0</v>
      </c>
      <c r="O162" s="138">
        <v>0</v>
      </c>
      <c r="P162" s="138">
        <v>0</v>
      </c>
      <c r="Q162" s="138">
        <v>150</v>
      </c>
      <c r="R162" s="138">
        <v>150</v>
      </c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</row>
    <row r="163" spans="1:65">
      <c r="A163" s="76">
        <v>4</v>
      </c>
      <c r="B163" s="311"/>
      <c r="C163" s="102">
        <f t="shared" si="1"/>
        <v>201386</v>
      </c>
      <c r="D163" s="175">
        <v>10000</v>
      </c>
      <c r="E163" s="150">
        <v>0</v>
      </c>
      <c r="F163" s="150">
        <v>50000</v>
      </c>
      <c r="G163" s="150">
        <v>0</v>
      </c>
      <c r="H163" s="187">
        <v>0</v>
      </c>
      <c r="I163" s="203">
        <v>141350</v>
      </c>
      <c r="J163" s="260">
        <v>0</v>
      </c>
      <c r="K163" s="151">
        <v>0</v>
      </c>
      <c r="L163" s="151">
        <v>0</v>
      </c>
      <c r="M163" s="151">
        <f>M167</f>
        <v>36</v>
      </c>
      <c r="N163" s="151">
        <v>0</v>
      </c>
      <c r="O163" s="151">
        <v>0</v>
      </c>
      <c r="P163" s="151">
        <v>0</v>
      </c>
      <c r="Q163" s="151">
        <v>269850</v>
      </c>
      <c r="R163" s="151">
        <v>269850</v>
      </c>
    </row>
    <row r="164" spans="1:65" ht="36.75">
      <c r="A164" s="77">
        <v>41</v>
      </c>
      <c r="B164" s="78" t="s">
        <v>67</v>
      </c>
      <c r="C164" s="106">
        <f t="shared" si="1"/>
        <v>0</v>
      </c>
      <c r="D164" s="191">
        <v>0</v>
      </c>
      <c r="E164" s="152">
        <v>0</v>
      </c>
      <c r="F164" s="152">
        <v>0</v>
      </c>
      <c r="G164" s="152">
        <v>0</v>
      </c>
      <c r="H164" s="191">
        <v>0</v>
      </c>
      <c r="I164" s="204">
        <v>0</v>
      </c>
      <c r="J164" s="261">
        <v>0</v>
      </c>
      <c r="K164" s="119">
        <v>0</v>
      </c>
      <c r="L164" s="119">
        <v>0</v>
      </c>
      <c r="M164" s="119">
        <v>0</v>
      </c>
      <c r="N164" s="119">
        <v>0</v>
      </c>
      <c r="O164" s="119">
        <v>0</v>
      </c>
      <c r="P164" s="119">
        <v>0</v>
      </c>
      <c r="Q164" s="119">
        <v>0</v>
      </c>
      <c r="R164" s="119">
        <v>0</v>
      </c>
    </row>
    <row r="165" spans="1:65">
      <c r="A165" s="77">
        <v>412</v>
      </c>
      <c r="B165" s="79" t="s">
        <v>65</v>
      </c>
      <c r="C165" s="106">
        <f t="shared" si="1"/>
        <v>0</v>
      </c>
      <c r="D165" s="191">
        <v>0</v>
      </c>
      <c r="E165" s="152">
        <v>0</v>
      </c>
      <c r="F165" s="152">
        <v>0</v>
      </c>
      <c r="G165" s="152">
        <v>0</v>
      </c>
      <c r="H165" s="191">
        <v>0</v>
      </c>
      <c r="I165" s="204">
        <v>0</v>
      </c>
      <c r="J165" s="261">
        <v>0</v>
      </c>
      <c r="K165" s="119">
        <v>0</v>
      </c>
      <c r="L165" s="119">
        <v>0</v>
      </c>
      <c r="M165" s="119">
        <v>0</v>
      </c>
      <c r="N165" s="119">
        <v>0</v>
      </c>
      <c r="O165" s="119">
        <v>0</v>
      </c>
      <c r="P165" s="119">
        <v>0</v>
      </c>
      <c r="Q165" s="119">
        <v>0</v>
      </c>
      <c r="R165" s="119">
        <v>0</v>
      </c>
    </row>
    <row r="166" spans="1:65">
      <c r="A166" s="80">
        <v>4124</v>
      </c>
      <c r="B166" s="310" t="s">
        <v>66</v>
      </c>
      <c r="C166" s="101">
        <f t="shared" si="1"/>
        <v>0</v>
      </c>
      <c r="D166" s="182">
        <v>0</v>
      </c>
      <c r="E166" s="146">
        <v>0</v>
      </c>
      <c r="F166" s="146">
        <v>0</v>
      </c>
      <c r="G166" s="146">
        <v>0</v>
      </c>
      <c r="H166" s="182">
        <v>0</v>
      </c>
      <c r="I166" s="199">
        <v>0</v>
      </c>
      <c r="J166" s="258">
        <v>0</v>
      </c>
      <c r="K166" s="147">
        <v>0</v>
      </c>
      <c r="L166" s="147">
        <v>0</v>
      </c>
      <c r="M166" s="147">
        <v>0</v>
      </c>
      <c r="N166" s="147">
        <v>0</v>
      </c>
      <c r="O166" s="147">
        <v>0</v>
      </c>
      <c r="P166" s="147">
        <v>0</v>
      </c>
      <c r="Q166" s="147">
        <v>0</v>
      </c>
      <c r="R166" s="147">
        <v>0</v>
      </c>
    </row>
    <row r="167" spans="1:65" ht="37.5" thickBot="1">
      <c r="A167" s="53">
        <v>42</v>
      </c>
      <c r="B167" s="81" t="s">
        <v>21</v>
      </c>
      <c r="C167" s="104">
        <f t="shared" si="1"/>
        <v>201386</v>
      </c>
      <c r="D167" s="190">
        <v>10000</v>
      </c>
      <c r="E167" s="131">
        <v>0</v>
      </c>
      <c r="F167" s="131">
        <v>50000</v>
      </c>
      <c r="G167" s="131">
        <v>0</v>
      </c>
      <c r="H167" s="190">
        <v>0</v>
      </c>
      <c r="I167" s="201">
        <v>141350</v>
      </c>
      <c r="J167" s="201">
        <v>0</v>
      </c>
      <c r="K167" s="118">
        <v>0</v>
      </c>
      <c r="L167" s="118">
        <v>0</v>
      </c>
      <c r="M167" s="118">
        <f>M184</f>
        <v>36</v>
      </c>
      <c r="N167" s="118">
        <v>0</v>
      </c>
      <c r="O167" s="118">
        <v>0</v>
      </c>
      <c r="P167" s="118">
        <v>0</v>
      </c>
      <c r="Q167" s="118">
        <v>0</v>
      </c>
      <c r="R167" s="118">
        <v>0</v>
      </c>
    </row>
    <row r="168" spans="1:65" s="55" customFormat="1">
      <c r="A168" s="54">
        <v>422</v>
      </c>
      <c r="B168" s="82" t="s">
        <v>22</v>
      </c>
      <c r="C168" s="105">
        <f t="shared" si="1"/>
        <v>190850</v>
      </c>
      <c r="D168" s="176">
        <v>0</v>
      </c>
      <c r="E168" s="132">
        <v>0</v>
      </c>
      <c r="F168" s="132">
        <v>50000</v>
      </c>
      <c r="G168" s="132">
        <v>0</v>
      </c>
      <c r="H168" s="176">
        <v>0</v>
      </c>
      <c r="I168" s="202">
        <v>140850</v>
      </c>
      <c r="J168" s="202">
        <v>0</v>
      </c>
      <c r="K168" s="126">
        <v>0</v>
      </c>
      <c r="L168" s="121">
        <v>0</v>
      </c>
      <c r="M168" s="121">
        <v>0</v>
      </c>
      <c r="N168" s="126">
        <v>0</v>
      </c>
      <c r="O168" s="126">
        <v>0</v>
      </c>
      <c r="P168" s="126">
        <v>0</v>
      </c>
      <c r="Q168" s="126">
        <v>262350</v>
      </c>
      <c r="R168" s="126">
        <v>262350</v>
      </c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</row>
    <row r="169" spans="1:65" s="63" customFormat="1">
      <c r="A169" s="62">
        <v>4221</v>
      </c>
      <c r="B169" s="312" t="s">
        <v>51</v>
      </c>
      <c r="C169" s="107">
        <f t="shared" si="1"/>
        <v>22000</v>
      </c>
      <c r="D169" s="178">
        <v>0</v>
      </c>
      <c r="E169" s="133">
        <v>0</v>
      </c>
      <c r="F169" s="133">
        <v>0</v>
      </c>
      <c r="G169" s="133">
        <v>0</v>
      </c>
      <c r="H169" s="178">
        <v>0</v>
      </c>
      <c r="I169" s="198">
        <v>22000</v>
      </c>
      <c r="J169" s="255">
        <v>0</v>
      </c>
      <c r="K169" s="134">
        <v>0</v>
      </c>
      <c r="L169" s="134">
        <v>0</v>
      </c>
      <c r="M169" s="134">
        <v>0</v>
      </c>
      <c r="N169" s="134">
        <v>0</v>
      </c>
      <c r="O169" s="134">
        <v>0</v>
      </c>
      <c r="P169" s="134">
        <v>0</v>
      </c>
      <c r="Q169" s="134">
        <v>30000</v>
      </c>
      <c r="R169" s="134">
        <v>30000</v>
      </c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</row>
    <row r="170" spans="1:65">
      <c r="A170" s="83">
        <v>42211</v>
      </c>
      <c r="B170" s="313" t="s">
        <v>135</v>
      </c>
      <c r="C170" s="101">
        <f t="shared" si="1"/>
        <v>22000</v>
      </c>
      <c r="D170" s="183">
        <v>0</v>
      </c>
      <c r="E170" s="154">
        <v>0</v>
      </c>
      <c r="F170" s="154">
        <v>0</v>
      </c>
      <c r="G170" s="154">
        <v>0</v>
      </c>
      <c r="H170" s="183">
        <v>0</v>
      </c>
      <c r="I170" s="199">
        <v>22000</v>
      </c>
      <c r="J170" s="256">
        <v>0</v>
      </c>
      <c r="K170" s="153">
        <v>0</v>
      </c>
      <c r="L170" s="153">
        <v>0</v>
      </c>
      <c r="M170" s="153">
        <v>0</v>
      </c>
      <c r="N170" s="153">
        <v>0</v>
      </c>
      <c r="O170" s="153">
        <v>0</v>
      </c>
      <c r="P170" s="153">
        <v>0</v>
      </c>
      <c r="Q170" s="128">
        <v>15000</v>
      </c>
      <c r="R170" s="128">
        <v>15000</v>
      </c>
    </row>
    <row r="171" spans="1:65">
      <c r="A171" s="83">
        <v>42212</v>
      </c>
      <c r="B171" s="313" t="s">
        <v>153</v>
      </c>
      <c r="C171" s="101">
        <f t="shared" si="1"/>
        <v>0</v>
      </c>
      <c r="D171" s="183">
        <v>0</v>
      </c>
      <c r="E171" s="154">
        <v>0</v>
      </c>
      <c r="F171" s="154">
        <v>0</v>
      </c>
      <c r="G171" s="154">
        <v>0</v>
      </c>
      <c r="H171" s="183">
        <v>0</v>
      </c>
      <c r="I171" s="199">
        <v>0</v>
      </c>
      <c r="J171" s="256">
        <v>0</v>
      </c>
      <c r="K171" s="153">
        <v>0</v>
      </c>
      <c r="L171" s="153">
        <v>0</v>
      </c>
      <c r="M171" s="153">
        <v>0</v>
      </c>
      <c r="N171" s="153">
        <v>0</v>
      </c>
      <c r="O171" s="153">
        <v>0</v>
      </c>
      <c r="P171" s="153">
        <v>0</v>
      </c>
      <c r="Q171" s="128">
        <v>10000</v>
      </c>
      <c r="R171" s="128">
        <v>10000</v>
      </c>
    </row>
    <row r="172" spans="1:65">
      <c r="A172" s="83">
        <v>42219</v>
      </c>
      <c r="B172" s="313" t="s">
        <v>136</v>
      </c>
      <c r="C172" s="101">
        <f t="shared" ref="C172:C192" si="2">D172+E172+F172+G172+H172+I172+J172+K172+L172+M172+N172+O172+P172</f>
        <v>0</v>
      </c>
      <c r="D172" s="183">
        <v>0</v>
      </c>
      <c r="E172" s="154">
        <v>0</v>
      </c>
      <c r="F172" s="154">
        <v>0</v>
      </c>
      <c r="G172" s="154">
        <v>0</v>
      </c>
      <c r="H172" s="183">
        <v>0</v>
      </c>
      <c r="I172" s="199">
        <v>0</v>
      </c>
      <c r="J172" s="256">
        <v>0</v>
      </c>
      <c r="K172" s="153">
        <v>0</v>
      </c>
      <c r="L172" s="153">
        <v>0</v>
      </c>
      <c r="M172" s="153">
        <v>0</v>
      </c>
      <c r="N172" s="153">
        <v>0</v>
      </c>
      <c r="O172" s="153">
        <v>0</v>
      </c>
      <c r="P172" s="153">
        <v>0</v>
      </c>
      <c r="Q172" s="128">
        <v>5000</v>
      </c>
      <c r="R172" s="128">
        <v>5000</v>
      </c>
    </row>
    <row r="173" spans="1:65" s="63" customFormat="1">
      <c r="A173" s="62">
        <v>4222</v>
      </c>
      <c r="B173" s="312" t="s">
        <v>52</v>
      </c>
      <c r="C173" s="107">
        <f t="shared" si="2"/>
        <v>7500</v>
      </c>
      <c r="D173" s="178">
        <v>0</v>
      </c>
      <c r="E173" s="133">
        <v>0</v>
      </c>
      <c r="F173" s="133">
        <v>0</v>
      </c>
      <c r="G173" s="133">
        <v>0</v>
      </c>
      <c r="H173" s="178">
        <v>0</v>
      </c>
      <c r="I173" s="198">
        <v>7500</v>
      </c>
      <c r="J173" s="255">
        <v>0</v>
      </c>
      <c r="K173" s="134">
        <v>0</v>
      </c>
      <c r="L173" s="134">
        <v>0</v>
      </c>
      <c r="M173" s="134">
        <v>0</v>
      </c>
      <c r="N173" s="134">
        <v>0</v>
      </c>
      <c r="O173" s="134">
        <v>0</v>
      </c>
      <c r="P173" s="134">
        <v>0</v>
      </c>
      <c r="Q173" s="134">
        <v>11000</v>
      </c>
      <c r="R173" s="134">
        <v>11000</v>
      </c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</row>
    <row r="174" spans="1:65" s="52" customFormat="1">
      <c r="A174" s="84">
        <v>42221</v>
      </c>
      <c r="B174" s="314" t="s">
        <v>167</v>
      </c>
      <c r="C174" s="101">
        <f t="shared" si="2"/>
        <v>0</v>
      </c>
      <c r="D174" s="181">
        <v>0</v>
      </c>
      <c r="E174" s="155">
        <v>0</v>
      </c>
      <c r="F174" s="155">
        <v>0</v>
      </c>
      <c r="G174" s="155">
        <v>0</v>
      </c>
      <c r="H174" s="181">
        <v>0</v>
      </c>
      <c r="I174" s="205">
        <v>0</v>
      </c>
      <c r="J174" s="262">
        <v>0</v>
      </c>
      <c r="K174" s="140">
        <v>0</v>
      </c>
      <c r="L174" s="140">
        <v>0</v>
      </c>
      <c r="M174" s="140">
        <v>0</v>
      </c>
      <c r="N174" s="140">
        <v>0</v>
      </c>
      <c r="O174" s="140">
        <v>0</v>
      </c>
      <c r="P174" s="140">
        <v>0</v>
      </c>
      <c r="Q174" s="140">
        <v>5000</v>
      </c>
      <c r="R174" s="140">
        <v>5000</v>
      </c>
    </row>
    <row r="175" spans="1:65" s="52" customFormat="1">
      <c r="A175" s="84">
        <v>42222</v>
      </c>
      <c r="B175" s="314" t="s">
        <v>160</v>
      </c>
      <c r="C175" s="101">
        <f t="shared" si="2"/>
        <v>7500</v>
      </c>
      <c r="D175" s="181">
        <v>0</v>
      </c>
      <c r="E175" s="155">
        <v>0</v>
      </c>
      <c r="F175" s="155">
        <v>0</v>
      </c>
      <c r="G175" s="155">
        <v>0</v>
      </c>
      <c r="H175" s="181">
        <v>0</v>
      </c>
      <c r="I175" s="199">
        <v>7500</v>
      </c>
      <c r="J175" s="256">
        <v>0</v>
      </c>
      <c r="K175" s="140">
        <v>0</v>
      </c>
      <c r="L175" s="140">
        <v>0</v>
      </c>
      <c r="M175" s="140">
        <v>0</v>
      </c>
      <c r="N175" s="140">
        <v>0</v>
      </c>
      <c r="O175" s="140">
        <v>0</v>
      </c>
      <c r="P175" s="140">
        <v>0</v>
      </c>
      <c r="Q175" s="140">
        <v>6000</v>
      </c>
      <c r="R175" s="140">
        <v>6000</v>
      </c>
    </row>
    <row r="176" spans="1:65" s="52" customFormat="1">
      <c r="A176" s="84">
        <v>42229</v>
      </c>
      <c r="B176" s="314" t="s">
        <v>168</v>
      </c>
      <c r="C176" s="101">
        <f t="shared" si="2"/>
        <v>0</v>
      </c>
      <c r="D176" s="181">
        <v>0</v>
      </c>
      <c r="E176" s="155">
        <v>0</v>
      </c>
      <c r="F176" s="155">
        <v>0</v>
      </c>
      <c r="G176" s="155">
        <v>0</v>
      </c>
      <c r="H176" s="181">
        <v>0</v>
      </c>
      <c r="I176" s="205">
        <v>0</v>
      </c>
      <c r="J176" s="262">
        <v>0</v>
      </c>
      <c r="K176" s="140">
        <v>0</v>
      </c>
      <c r="L176" s="140">
        <v>0</v>
      </c>
      <c r="M176" s="140">
        <v>0</v>
      </c>
      <c r="N176" s="140">
        <v>0</v>
      </c>
      <c r="O176" s="140">
        <v>0</v>
      </c>
      <c r="P176" s="140">
        <v>0</v>
      </c>
      <c r="Q176" s="140">
        <v>0</v>
      </c>
      <c r="R176" s="140">
        <v>0</v>
      </c>
    </row>
    <row r="177" spans="1:65" s="63" customFormat="1">
      <c r="A177" s="62">
        <v>4223</v>
      </c>
      <c r="B177" s="312" t="s">
        <v>59</v>
      </c>
      <c r="C177" s="107">
        <f t="shared" si="2"/>
        <v>6000</v>
      </c>
      <c r="D177" s="178">
        <v>0</v>
      </c>
      <c r="E177" s="133">
        <v>0</v>
      </c>
      <c r="F177" s="133">
        <v>0</v>
      </c>
      <c r="G177" s="133">
        <v>0</v>
      </c>
      <c r="H177" s="178">
        <v>0</v>
      </c>
      <c r="I177" s="198">
        <v>6000</v>
      </c>
      <c r="J177" s="255">
        <v>0</v>
      </c>
      <c r="K177" s="134">
        <v>0</v>
      </c>
      <c r="L177" s="134">
        <v>0</v>
      </c>
      <c r="M177" s="134">
        <v>0</v>
      </c>
      <c r="N177" s="134">
        <v>0</v>
      </c>
      <c r="O177" s="134">
        <v>0</v>
      </c>
      <c r="P177" s="134">
        <v>0</v>
      </c>
      <c r="Q177" s="134">
        <v>16000</v>
      </c>
      <c r="R177" s="134">
        <v>16000</v>
      </c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</row>
    <row r="178" spans="1:65" s="52" customFormat="1">
      <c r="A178" s="84">
        <v>42231</v>
      </c>
      <c r="B178" s="314" t="s">
        <v>154</v>
      </c>
      <c r="C178" s="101">
        <f t="shared" si="2"/>
        <v>6000</v>
      </c>
      <c r="D178" s="181">
        <v>0</v>
      </c>
      <c r="E178" s="155">
        <v>0</v>
      </c>
      <c r="F178" s="155">
        <v>0</v>
      </c>
      <c r="G178" s="155">
        <v>0</v>
      </c>
      <c r="H178" s="181">
        <v>0</v>
      </c>
      <c r="I178" s="199">
        <v>6000</v>
      </c>
      <c r="J178" s="256">
        <v>0</v>
      </c>
      <c r="K178" s="140">
        <v>0</v>
      </c>
      <c r="L178" s="140">
        <v>0</v>
      </c>
      <c r="M178" s="140">
        <v>0</v>
      </c>
      <c r="N178" s="140">
        <v>0</v>
      </c>
      <c r="O178" s="140">
        <v>0</v>
      </c>
      <c r="P178" s="140">
        <v>0</v>
      </c>
      <c r="Q178" s="128">
        <v>5000</v>
      </c>
      <c r="R178" s="128">
        <v>5000</v>
      </c>
    </row>
    <row r="179" spans="1:65" s="52" customFormat="1">
      <c r="A179" s="84">
        <v>42232</v>
      </c>
      <c r="B179" s="314" t="s">
        <v>169</v>
      </c>
      <c r="C179" s="101">
        <f t="shared" si="2"/>
        <v>0</v>
      </c>
      <c r="D179" s="181">
        <v>0</v>
      </c>
      <c r="E179" s="155">
        <v>0</v>
      </c>
      <c r="F179" s="155">
        <v>0</v>
      </c>
      <c r="G179" s="155">
        <v>0</v>
      </c>
      <c r="H179" s="181">
        <v>0</v>
      </c>
      <c r="I179" s="199">
        <v>0</v>
      </c>
      <c r="J179" s="256">
        <v>0</v>
      </c>
      <c r="K179" s="140">
        <v>0</v>
      </c>
      <c r="L179" s="140">
        <v>0</v>
      </c>
      <c r="M179" s="140">
        <v>0</v>
      </c>
      <c r="N179" s="140">
        <v>0</v>
      </c>
      <c r="O179" s="140">
        <v>0</v>
      </c>
      <c r="P179" s="140">
        <v>0</v>
      </c>
      <c r="Q179" s="128">
        <v>3000</v>
      </c>
      <c r="R179" s="128">
        <v>3000</v>
      </c>
    </row>
    <row r="180" spans="1:65">
      <c r="A180" s="83">
        <v>42239</v>
      </c>
      <c r="B180" s="313" t="s">
        <v>137</v>
      </c>
      <c r="C180" s="101">
        <f t="shared" si="2"/>
        <v>0</v>
      </c>
      <c r="D180" s="183">
        <v>0</v>
      </c>
      <c r="E180" s="154">
        <v>0</v>
      </c>
      <c r="F180" s="154">
        <v>0</v>
      </c>
      <c r="G180" s="154">
        <v>0</v>
      </c>
      <c r="H180" s="183">
        <v>0</v>
      </c>
      <c r="I180" s="199">
        <v>0</v>
      </c>
      <c r="J180" s="256">
        <v>0</v>
      </c>
      <c r="K180" s="153">
        <v>0</v>
      </c>
      <c r="L180" s="153">
        <v>0</v>
      </c>
      <c r="M180" s="153">
        <v>0</v>
      </c>
      <c r="N180" s="153">
        <v>0</v>
      </c>
      <c r="O180" s="153">
        <v>0</v>
      </c>
      <c r="P180" s="153">
        <v>0</v>
      </c>
      <c r="Q180" s="128">
        <v>8000</v>
      </c>
      <c r="R180" s="128">
        <v>8000</v>
      </c>
    </row>
    <row r="181" spans="1:65" s="63" customFormat="1">
      <c r="A181" s="62">
        <v>4226</v>
      </c>
      <c r="B181" s="312" t="s">
        <v>53</v>
      </c>
      <c r="C181" s="107">
        <f t="shared" si="2"/>
        <v>155350</v>
      </c>
      <c r="D181" s="178">
        <v>0</v>
      </c>
      <c r="E181" s="133">
        <v>0</v>
      </c>
      <c r="F181" s="133">
        <v>50000</v>
      </c>
      <c r="G181" s="133">
        <v>0</v>
      </c>
      <c r="H181" s="178">
        <v>0</v>
      </c>
      <c r="I181" s="198">
        <v>105350</v>
      </c>
      <c r="J181" s="255">
        <v>0</v>
      </c>
      <c r="K181" s="134">
        <v>0</v>
      </c>
      <c r="L181" s="134">
        <v>0</v>
      </c>
      <c r="M181" s="134">
        <v>0</v>
      </c>
      <c r="N181" s="134">
        <v>0</v>
      </c>
      <c r="O181" s="134">
        <v>0</v>
      </c>
      <c r="P181" s="134">
        <v>0</v>
      </c>
      <c r="Q181" s="134">
        <v>205350</v>
      </c>
      <c r="R181" s="134">
        <v>205350</v>
      </c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</row>
    <row r="182" spans="1:65">
      <c r="A182" s="83">
        <v>42262</v>
      </c>
      <c r="B182" s="313" t="s">
        <v>138</v>
      </c>
      <c r="C182" s="101">
        <f t="shared" si="2"/>
        <v>155350</v>
      </c>
      <c r="D182" s="183">
        <v>0</v>
      </c>
      <c r="E182" s="154">
        <v>0</v>
      </c>
      <c r="F182" s="154">
        <v>50000</v>
      </c>
      <c r="G182" s="154">
        <v>0</v>
      </c>
      <c r="H182" s="183">
        <v>0</v>
      </c>
      <c r="I182" s="199">
        <v>105350</v>
      </c>
      <c r="J182" s="256">
        <v>0</v>
      </c>
      <c r="K182" s="153">
        <v>0</v>
      </c>
      <c r="L182" s="153">
        <v>0</v>
      </c>
      <c r="M182" s="153">
        <v>0</v>
      </c>
      <c r="N182" s="153">
        <v>0</v>
      </c>
      <c r="O182" s="153">
        <v>0</v>
      </c>
      <c r="P182" s="153">
        <v>0</v>
      </c>
      <c r="Q182" s="128">
        <v>205350</v>
      </c>
      <c r="R182" s="128">
        <v>205350</v>
      </c>
    </row>
    <row r="183" spans="1:65" s="63" customFormat="1">
      <c r="A183" s="62">
        <v>4227</v>
      </c>
      <c r="B183" s="312" t="s">
        <v>54</v>
      </c>
      <c r="C183" s="107">
        <f t="shared" si="2"/>
        <v>0</v>
      </c>
      <c r="D183" s="178">
        <v>0</v>
      </c>
      <c r="E183" s="133">
        <v>0</v>
      </c>
      <c r="F183" s="133">
        <v>0</v>
      </c>
      <c r="G183" s="133">
        <v>0</v>
      </c>
      <c r="H183" s="178">
        <v>0</v>
      </c>
      <c r="I183" s="198">
        <v>0</v>
      </c>
      <c r="J183" s="255">
        <v>0</v>
      </c>
      <c r="K183" s="134">
        <v>0</v>
      </c>
      <c r="L183" s="134">
        <v>0</v>
      </c>
      <c r="M183" s="134">
        <v>0</v>
      </c>
      <c r="N183" s="134">
        <v>0</v>
      </c>
      <c r="O183" s="134">
        <v>0</v>
      </c>
      <c r="P183" s="134">
        <v>0</v>
      </c>
      <c r="Q183" s="134">
        <v>0</v>
      </c>
      <c r="R183" s="134">
        <v>0</v>
      </c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</row>
    <row r="184" spans="1:65" s="55" customFormat="1">
      <c r="A184" s="58">
        <v>424</v>
      </c>
      <c r="B184" s="85" t="s">
        <v>23</v>
      </c>
      <c r="C184" s="106">
        <f t="shared" si="2"/>
        <v>10536</v>
      </c>
      <c r="D184" s="193">
        <v>10000</v>
      </c>
      <c r="E184" s="136">
        <v>0</v>
      </c>
      <c r="F184" s="136">
        <v>0</v>
      </c>
      <c r="G184" s="136">
        <v>0</v>
      </c>
      <c r="H184" s="193">
        <v>0</v>
      </c>
      <c r="I184" s="200">
        <v>500</v>
      </c>
      <c r="J184" s="200">
        <v>0</v>
      </c>
      <c r="K184" s="121">
        <v>0</v>
      </c>
      <c r="L184" s="121">
        <v>0</v>
      </c>
      <c r="M184" s="121">
        <f>M185</f>
        <v>36</v>
      </c>
      <c r="N184" s="121">
        <v>0</v>
      </c>
      <c r="O184" s="121">
        <v>0</v>
      </c>
      <c r="P184" s="121">
        <v>0</v>
      </c>
      <c r="Q184" s="121">
        <v>2500</v>
      </c>
      <c r="R184" s="121">
        <v>2500</v>
      </c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</row>
    <row r="185" spans="1:65" s="69" customFormat="1">
      <c r="A185" s="65">
        <v>4241</v>
      </c>
      <c r="B185" s="315" t="s">
        <v>55</v>
      </c>
      <c r="C185" s="107">
        <f t="shared" si="2"/>
        <v>10536</v>
      </c>
      <c r="D185" s="184">
        <v>10000</v>
      </c>
      <c r="E185" s="157">
        <v>0</v>
      </c>
      <c r="F185" s="157">
        <v>0</v>
      </c>
      <c r="G185" s="157">
        <v>0</v>
      </c>
      <c r="H185" s="184">
        <v>0</v>
      </c>
      <c r="I185" s="198">
        <v>500</v>
      </c>
      <c r="J185" s="198">
        <v>0</v>
      </c>
      <c r="K185" s="156">
        <v>0</v>
      </c>
      <c r="L185" s="156">
        <v>0</v>
      </c>
      <c r="M185" s="156">
        <f>M186</f>
        <v>36</v>
      </c>
      <c r="N185" s="156">
        <v>0</v>
      </c>
      <c r="O185" s="156">
        <v>0</v>
      </c>
      <c r="P185" s="156">
        <v>0</v>
      </c>
      <c r="Q185" s="156">
        <v>2500</v>
      </c>
      <c r="R185" s="156">
        <v>2500</v>
      </c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</row>
    <row r="186" spans="1:65" s="56" customFormat="1">
      <c r="A186" s="67">
        <v>42411</v>
      </c>
      <c r="B186" s="316" t="s">
        <v>55</v>
      </c>
      <c r="C186" s="101">
        <f t="shared" si="2"/>
        <v>10536</v>
      </c>
      <c r="D186" s="185">
        <v>10000</v>
      </c>
      <c r="E186" s="159">
        <v>0</v>
      </c>
      <c r="F186" s="159">
        <v>0</v>
      </c>
      <c r="G186" s="159">
        <v>0</v>
      </c>
      <c r="H186" s="185">
        <v>0</v>
      </c>
      <c r="I186" s="199">
        <v>500</v>
      </c>
      <c r="J186" s="199">
        <v>0</v>
      </c>
      <c r="K186" s="158">
        <v>0</v>
      </c>
      <c r="L186" s="158">
        <v>0</v>
      </c>
      <c r="M186" s="158">
        <v>36</v>
      </c>
      <c r="N186" s="158">
        <v>0</v>
      </c>
      <c r="O186" s="158">
        <v>0</v>
      </c>
      <c r="P186" s="158">
        <v>0</v>
      </c>
      <c r="Q186" s="141">
        <v>2500</v>
      </c>
      <c r="R186" s="141">
        <v>2500</v>
      </c>
    </row>
    <row r="187" spans="1:65" s="63" customFormat="1">
      <c r="A187" s="65">
        <v>4242</v>
      </c>
      <c r="B187" s="315" t="s">
        <v>80</v>
      </c>
      <c r="C187" s="107">
        <f t="shared" si="2"/>
        <v>0</v>
      </c>
      <c r="D187" s="180">
        <v>0</v>
      </c>
      <c r="E187" s="137">
        <v>0</v>
      </c>
      <c r="F187" s="137">
        <v>0</v>
      </c>
      <c r="G187" s="137">
        <v>0</v>
      </c>
      <c r="H187" s="180">
        <v>0</v>
      </c>
      <c r="I187" s="198">
        <v>0</v>
      </c>
      <c r="J187" s="198">
        <v>0</v>
      </c>
      <c r="K187" s="138">
        <v>0</v>
      </c>
      <c r="L187" s="138">
        <v>0</v>
      </c>
      <c r="M187" s="138">
        <v>0</v>
      </c>
      <c r="N187" s="138">
        <v>0</v>
      </c>
      <c r="O187" s="138">
        <v>0</v>
      </c>
      <c r="P187" s="138">
        <v>0</v>
      </c>
      <c r="Q187" s="138">
        <v>0</v>
      </c>
      <c r="R187" s="138">
        <v>0</v>
      </c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</row>
    <row r="188" spans="1:65">
      <c r="A188" s="66">
        <v>42421</v>
      </c>
      <c r="B188" s="317" t="s">
        <v>139</v>
      </c>
      <c r="C188" s="101">
        <f t="shared" si="2"/>
        <v>0</v>
      </c>
      <c r="D188" s="192">
        <v>0</v>
      </c>
      <c r="E188" s="139">
        <v>0</v>
      </c>
      <c r="F188" s="139">
        <v>0</v>
      </c>
      <c r="G188" s="139">
        <v>0</v>
      </c>
      <c r="H188" s="192">
        <v>0</v>
      </c>
      <c r="I188" s="199">
        <v>0</v>
      </c>
      <c r="J188" s="199">
        <v>0</v>
      </c>
      <c r="K188" s="120">
        <v>0</v>
      </c>
      <c r="L188" s="120">
        <v>0</v>
      </c>
      <c r="M188" s="120">
        <v>0</v>
      </c>
      <c r="N188" s="120">
        <v>0</v>
      </c>
      <c r="O188" s="120">
        <v>0</v>
      </c>
      <c r="P188" s="120">
        <v>0</v>
      </c>
      <c r="Q188" s="141">
        <v>0</v>
      </c>
      <c r="R188" s="141">
        <v>0</v>
      </c>
    </row>
    <row r="189" spans="1:65" s="55" customFormat="1">
      <c r="A189" s="58">
        <v>426</v>
      </c>
      <c r="B189" s="85" t="s">
        <v>28</v>
      </c>
      <c r="C189" s="106">
        <f t="shared" si="2"/>
        <v>0</v>
      </c>
      <c r="D189" s="193">
        <v>0</v>
      </c>
      <c r="E189" s="136">
        <v>0</v>
      </c>
      <c r="F189" s="136">
        <v>0</v>
      </c>
      <c r="G189" s="136">
        <v>0</v>
      </c>
      <c r="H189" s="193">
        <v>0</v>
      </c>
      <c r="I189" s="200">
        <v>0</v>
      </c>
      <c r="J189" s="200">
        <v>0</v>
      </c>
      <c r="K189" s="121">
        <v>0</v>
      </c>
      <c r="L189" s="121">
        <v>0</v>
      </c>
      <c r="M189" s="121">
        <v>0</v>
      </c>
      <c r="N189" s="121">
        <v>0</v>
      </c>
      <c r="O189" s="121">
        <v>0</v>
      </c>
      <c r="P189" s="121">
        <v>0</v>
      </c>
      <c r="Q189" s="121">
        <v>5000</v>
      </c>
      <c r="R189" s="121">
        <v>5000</v>
      </c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</row>
    <row r="190" spans="1:65" s="63" customFormat="1">
      <c r="A190" s="65">
        <v>4262</v>
      </c>
      <c r="B190" s="315" t="s">
        <v>28</v>
      </c>
      <c r="C190" s="107">
        <f t="shared" si="2"/>
        <v>0</v>
      </c>
      <c r="D190" s="180">
        <v>0</v>
      </c>
      <c r="E190" s="137">
        <v>0</v>
      </c>
      <c r="F190" s="137">
        <v>0</v>
      </c>
      <c r="G190" s="137">
        <v>0</v>
      </c>
      <c r="H190" s="180">
        <v>0</v>
      </c>
      <c r="I190" s="198">
        <v>0</v>
      </c>
      <c r="J190" s="198">
        <v>0</v>
      </c>
      <c r="K190" s="138">
        <v>0</v>
      </c>
      <c r="L190" s="138">
        <v>0</v>
      </c>
      <c r="M190" s="138">
        <v>0</v>
      </c>
      <c r="N190" s="138">
        <v>0</v>
      </c>
      <c r="O190" s="138">
        <v>0</v>
      </c>
      <c r="P190" s="138">
        <v>0</v>
      </c>
      <c r="Q190" s="138">
        <v>5000</v>
      </c>
      <c r="R190" s="138">
        <v>5000</v>
      </c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</row>
    <row r="191" spans="1:65" ht="19.5" thickBot="1">
      <c r="A191" s="59">
        <v>42621</v>
      </c>
      <c r="B191" s="318" t="s">
        <v>28</v>
      </c>
      <c r="C191" s="101">
        <f t="shared" si="2"/>
        <v>0</v>
      </c>
      <c r="D191" s="194">
        <v>0</v>
      </c>
      <c r="E191" s="130">
        <v>0</v>
      </c>
      <c r="F191" s="130">
        <v>0</v>
      </c>
      <c r="G191" s="130">
        <v>0</v>
      </c>
      <c r="H191" s="194">
        <v>0</v>
      </c>
      <c r="I191" s="258">
        <v>0</v>
      </c>
      <c r="J191" s="258">
        <v>0</v>
      </c>
      <c r="K191" s="122">
        <v>0</v>
      </c>
      <c r="L191" s="122">
        <v>0</v>
      </c>
      <c r="M191" s="122">
        <v>0</v>
      </c>
      <c r="N191" s="122">
        <v>0</v>
      </c>
      <c r="O191" s="122">
        <v>0</v>
      </c>
      <c r="P191" s="122">
        <v>0</v>
      </c>
      <c r="Q191" s="129">
        <v>5000</v>
      </c>
      <c r="R191" s="129">
        <v>5000</v>
      </c>
    </row>
    <row r="192" spans="1:65" ht="19.5" thickBot="1">
      <c r="A192" s="268"/>
      <c r="B192" s="269" t="s">
        <v>25</v>
      </c>
      <c r="C192" s="270">
        <f t="shared" si="2"/>
        <v>7795185.5499999998</v>
      </c>
      <c r="D192" s="271">
        <v>6056000</v>
      </c>
      <c r="E192" s="272">
        <v>245216</v>
      </c>
      <c r="F192" s="272">
        <v>215000</v>
      </c>
      <c r="G192" s="272">
        <v>1750</v>
      </c>
      <c r="H192" s="271">
        <v>588500</v>
      </c>
      <c r="I192" s="273">
        <v>572899.55000000005</v>
      </c>
      <c r="J192" s="273">
        <f>J43</f>
        <v>51784</v>
      </c>
      <c r="K192" s="274">
        <v>0</v>
      </c>
      <c r="L192" s="274">
        <v>34500</v>
      </c>
      <c r="M192" s="274">
        <f>M43+M163</f>
        <v>1036</v>
      </c>
      <c r="N192" s="274">
        <f>N43</f>
        <v>0</v>
      </c>
      <c r="O192" s="274">
        <f>O43</f>
        <v>28500</v>
      </c>
      <c r="P192" s="274">
        <v>0</v>
      </c>
      <c r="Q192" s="274">
        <v>6710000</v>
      </c>
      <c r="R192" s="275">
        <v>6710000</v>
      </c>
    </row>
    <row r="193" spans="1:18" s="52" customFormat="1" ht="14.25" customHeight="1" thickBot="1">
      <c r="A193" s="86"/>
      <c r="B193" s="87"/>
      <c r="C193" s="27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s="52" customFormat="1" ht="35.25" customHeight="1" thickBot="1">
      <c r="A194" s="319" t="s">
        <v>192</v>
      </c>
      <c r="B194" s="320"/>
      <c r="C194" s="320"/>
      <c r="D194" s="320"/>
      <c r="E194" s="320"/>
      <c r="F194" s="320"/>
      <c r="G194" s="320"/>
      <c r="H194" s="320"/>
      <c r="I194" s="277">
        <v>30000</v>
      </c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s="52" customFormat="1" ht="35.25" customHeight="1">
      <c r="A195" s="276"/>
      <c r="B195" s="276"/>
      <c r="C195" s="276"/>
      <c r="D195" s="276"/>
      <c r="E195" s="276"/>
      <c r="F195" s="276"/>
      <c r="G195" s="276"/>
      <c r="H195" s="276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>
      <c r="A196" s="38" t="s">
        <v>158</v>
      </c>
      <c r="B196" s="89"/>
      <c r="C196" s="8"/>
      <c r="H196" s="90" t="s">
        <v>156</v>
      </c>
      <c r="I196" s="90"/>
      <c r="J196" s="90"/>
      <c r="K196" s="7"/>
      <c r="L196" s="44"/>
      <c r="M196" s="44"/>
      <c r="N196" s="44"/>
      <c r="O196" s="44"/>
    </row>
    <row r="197" spans="1:18">
      <c r="A197" s="38"/>
      <c r="B197" s="89"/>
      <c r="C197" s="8"/>
      <c r="E197" s="91" t="s">
        <v>10</v>
      </c>
      <c r="I197" s="7"/>
      <c r="J197" s="7"/>
      <c r="K197" s="7"/>
      <c r="L197" s="44"/>
      <c r="M197" s="44"/>
      <c r="N197" s="44"/>
      <c r="O197" s="44"/>
      <c r="P197" s="93"/>
      <c r="Q197" s="93"/>
      <c r="R197" s="93"/>
    </row>
    <row r="198" spans="1:18">
      <c r="A198" s="38"/>
      <c r="B198" s="89"/>
      <c r="C198" s="8"/>
      <c r="H198" s="94"/>
      <c r="I198" s="94"/>
      <c r="J198" s="7"/>
      <c r="K198" s="7"/>
      <c r="L198" s="44"/>
      <c r="M198" s="44"/>
      <c r="N198" s="44"/>
      <c r="O198" s="44"/>
      <c r="P198" s="93"/>
      <c r="Q198" s="93"/>
      <c r="R198" s="93"/>
    </row>
    <row r="199" spans="1:18">
      <c r="A199" s="95"/>
      <c r="B199" s="96"/>
      <c r="C199" s="92" t="s">
        <v>196</v>
      </c>
      <c r="D199" s="9"/>
      <c r="H199" s="321" t="s">
        <v>76</v>
      </c>
      <c r="I199" s="321"/>
      <c r="J199" s="263"/>
      <c r="K199" s="10"/>
      <c r="L199" s="10"/>
      <c r="M199" s="10"/>
      <c r="N199" s="10"/>
      <c r="O199" s="10"/>
    </row>
    <row r="200" spans="1:18">
      <c r="A200" s="97" t="s">
        <v>159</v>
      </c>
      <c r="B200" s="10"/>
      <c r="C200" s="11"/>
      <c r="D200" s="10"/>
      <c r="H200" s="7"/>
      <c r="I200" s="7"/>
      <c r="J200" s="7"/>
      <c r="K200" s="10"/>
      <c r="L200" s="10"/>
      <c r="M200" s="10"/>
      <c r="N200" s="10"/>
      <c r="O200" s="10"/>
    </row>
    <row r="201" spans="1:18">
      <c r="A201" s="38"/>
      <c r="B201" s="89"/>
      <c r="E201" s="98"/>
      <c r="F201" s="98"/>
      <c r="G201" s="98"/>
      <c r="H201" s="98"/>
      <c r="I201" s="98"/>
      <c r="J201" s="98"/>
      <c r="K201" s="98"/>
      <c r="L201" s="7"/>
      <c r="M201" s="7"/>
      <c r="N201" s="7"/>
      <c r="O201" s="7"/>
    </row>
  </sheetData>
  <mergeCells count="16">
    <mergeCell ref="A194:H194"/>
    <mergeCell ref="H199:I199"/>
    <mergeCell ref="E12:L12"/>
    <mergeCell ref="N12:R12"/>
    <mergeCell ref="Q1:R1"/>
    <mergeCell ref="A1:D1"/>
    <mergeCell ref="N7:R7"/>
    <mergeCell ref="N8:R8"/>
    <mergeCell ref="N11:R11"/>
    <mergeCell ref="B3:I3"/>
    <mergeCell ref="E9:L9"/>
    <mergeCell ref="N9:R9"/>
    <mergeCell ref="E7:L7"/>
    <mergeCell ref="E8:L8"/>
    <mergeCell ref="E11:L11"/>
    <mergeCell ref="A2:P2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8" scale="4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3"/>
  <sheetViews>
    <sheetView tabSelected="1" topLeftCell="A5" zoomScale="75" zoomScaleNormal="75" workbookViewId="0">
      <selection activeCell="I12" sqref="I12"/>
    </sheetView>
  </sheetViews>
  <sheetFormatPr defaultRowHeight="12.75"/>
  <cols>
    <col min="1" max="1" width="79.85546875" customWidth="1"/>
    <col min="2" max="2" width="25.28515625" customWidth="1"/>
    <col min="3" max="3" width="27.85546875" customWidth="1"/>
    <col min="4" max="4" width="29.28515625" customWidth="1"/>
    <col min="5" max="5" width="11" bestFit="1" customWidth="1"/>
  </cols>
  <sheetData>
    <row r="2" spans="1:5" ht="21">
      <c r="A2" s="337" t="s">
        <v>198</v>
      </c>
      <c r="B2" s="337"/>
      <c r="C2" s="337"/>
      <c r="D2" s="337"/>
    </row>
    <row r="3" spans="1:5" ht="21">
      <c r="A3" s="337" t="s">
        <v>186</v>
      </c>
      <c r="B3" s="337"/>
      <c r="C3" s="337"/>
      <c r="D3" s="337"/>
    </row>
    <row r="4" spans="1:5" ht="20.25">
      <c r="A4" s="338"/>
      <c r="B4" s="338"/>
      <c r="C4" s="338"/>
      <c r="D4" s="338"/>
      <c r="E4" s="206"/>
    </row>
    <row r="5" spans="1:5" ht="20.25">
      <c r="A5" s="338" t="s">
        <v>187</v>
      </c>
      <c r="B5" s="338"/>
      <c r="C5" s="338"/>
      <c r="D5" s="338"/>
    </row>
    <row r="6" spans="1:5" ht="21" thickBot="1">
      <c r="A6" s="207"/>
      <c r="B6" s="207"/>
      <c r="C6" s="207"/>
      <c r="D6" s="207"/>
    </row>
    <row r="7" spans="1:5" ht="61.5" thickBot="1">
      <c r="A7" s="208"/>
      <c r="B7" s="209" t="s">
        <v>202</v>
      </c>
      <c r="C7" s="209" t="s">
        <v>170</v>
      </c>
      <c r="D7" s="210" t="s">
        <v>185</v>
      </c>
    </row>
    <row r="8" spans="1:5" ht="21" thickTop="1">
      <c r="A8" s="211" t="s">
        <v>171</v>
      </c>
      <c r="B8" s="213">
        <f>B9</f>
        <v>7825185.5499999998</v>
      </c>
      <c r="C8" s="212">
        <f>C9</f>
        <v>6710000</v>
      </c>
      <c r="D8" s="214">
        <f>D9</f>
        <v>6710000</v>
      </c>
    </row>
    <row r="9" spans="1:5" ht="20.25">
      <c r="A9" s="215" t="s">
        <v>172</v>
      </c>
      <c r="B9" s="216">
        <v>7825185.5499999998</v>
      </c>
      <c r="C9" s="216">
        <v>6710000</v>
      </c>
      <c r="D9" s="218">
        <v>6710000</v>
      </c>
    </row>
    <row r="10" spans="1:5" ht="20.25">
      <c r="A10" s="215" t="s">
        <v>173</v>
      </c>
      <c r="B10" s="216">
        <v>0</v>
      </c>
      <c r="C10" s="216">
        <v>0</v>
      </c>
      <c r="D10" s="218">
        <v>0</v>
      </c>
    </row>
    <row r="11" spans="1:5" ht="20.25">
      <c r="A11" s="219" t="s">
        <v>174</v>
      </c>
      <c r="B11" s="217">
        <f>B12+B13</f>
        <v>7795185.5499999998</v>
      </c>
      <c r="C11" s="217">
        <f>C12+C13</f>
        <v>6710000</v>
      </c>
      <c r="D11" s="217">
        <f>D12+D13</f>
        <v>6710000</v>
      </c>
    </row>
    <row r="12" spans="1:5" ht="20.25">
      <c r="A12" s="215" t="s">
        <v>175</v>
      </c>
      <c r="B12" s="216">
        <v>7593799.5499999998</v>
      </c>
      <c r="C12" s="216">
        <v>6440150</v>
      </c>
      <c r="D12" s="216">
        <v>6440150</v>
      </c>
    </row>
    <row r="13" spans="1:5" ht="21" thickBot="1">
      <c r="A13" s="215" t="s">
        <v>176</v>
      </c>
      <c r="B13" s="265">
        <v>201386</v>
      </c>
      <c r="C13" s="216">
        <v>269850</v>
      </c>
      <c r="D13" s="216">
        <v>269850</v>
      </c>
    </row>
    <row r="14" spans="1:5" ht="21" thickBot="1">
      <c r="A14" s="220" t="s">
        <v>190</v>
      </c>
      <c r="B14" s="266">
        <v>30000</v>
      </c>
      <c r="C14" s="264">
        <v>0</v>
      </c>
      <c r="D14" s="221">
        <v>0</v>
      </c>
    </row>
    <row r="15" spans="1:5" ht="21" thickBot="1">
      <c r="A15" s="222"/>
      <c r="B15" s="223"/>
      <c r="C15" s="223"/>
      <c r="D15" s="223"/>
    </row>
    <row r="16" spans="1:5" ht="41.25" thickBot="1">
      <c r="A16" s="224"/>
      <c r="B16" s="209" t="s">
        <v>194</v>
      </c>
      <c r="C16" s="339" t="s">
        <v>189</v>
      </c>
      <c r="D16" s="340"/>
    </row>
    <row r="17" spans="1:4" ht="21.75" thickTop="1" thickBot="1">
      <c r="A17" s="227" t="s">
        <v>177</v>
      </c>
      <c r="B17" s="267">
        <v>-82810.67</v>
      </c>
      <c r="C17" s="335">
        <v>-30000</v>
      </c>
      <c r="D17" s="336"/>
    </row>
    <row r="18" spans="1:4" ht="20.25">
      <c r="A18" s="228"/>
      <c r="B18" s="229"/>
      <c r="C18" s="229"/>
      <c r="D18" s="229"/>
    </row>
    <row r="19" spans="1:4" ht="21" thickBot="1">
      <c r="A19" s="230"/>
      <c r="B19" s="231"/>
      <c r="C19" s="231"/>
      <c r="D19" s="231"/>
    </row>
    <row r="20" spans="1:4" ht="41.25" thickBot="1">
      <c r="A20" s="208"/>
      <c r="B20" s="209" t="s">
        <v>184</v>
      </c>
      <c r="C20" s="225" t="s">
        <v>170</v>
      </c>
      <c r="D20" s="226" t="s">
        <v>185</v>
      </c>
    </row>
    <row r="21" spans="1:4" ht="21.75" thickTop="1" thickBot="1">
      <c r="A21" s="232" t="s">
        <v>178</v>
      </c>
      <c r="B21" s="233"/>
      <c r="C21" s="233">
        <v>0</v>
      </c>
      <c r="D21" s="234">
        <v>0</v>
      </c>
    </row>
    <row r="22" spans="1:4" ht="21.75" thickTop="1" thickBot="1">
      <c r="A22" s="235" t="s">
        <v>179</v>
      </c>
      <c r="B22" s="236"/>
      <c r="C22" s="236">
        <v>0</v>
      </c>
      <c r="D22" s="237">
        <v>0</v>
      </c>
    </row>
    <row r="23" spans="1:4" ht="21.75" thickTop="1" thickBot="1">
      <c r="A23" s="238" t="s">
        <v>180</v>
      </c>
      <c r="B23" s="239"/>
      <c r="C23" s="239">
        <v>0</v>
      </c>
      <c r="D23" s="240">
        <v>0</v>
      </c>
    </row>
    <row r="24" spans="1:4" ht="21" thickBot="1">
      <c r="A24" s="241"/>
      <c r="B24" s="242"/>
      <c r="C24" s="242"/>
      <c r="D24" s="242"/>
    </row>
    <row r="25" spans="1:4" ht="21" thickBot="1">
      <c r="A25" s="243" t="s">
        <v>181</v>
      </c>
      <c r="B25" s="244">
        <f>B14</f>
        <v>30000</v>
      </c>
      <c r="C25" s="244">
        <v>0</v>
      </c>
      <c r="D25" s="245">
        <v>0</v>
      </c>
    </row>
    <row r="26" spans="1:4" ht="20.25">
      <c r="A26" s="249"/>
      <c r="B26" s="250"/>
      <c r="C26" s="250"/>
      <c r="D26" s="250"/>
    </row>
    <row r="27" spans="1:4" ht="20.25">
      <c r="A27" s="249"/>
      <c r="B27" s="250"/>
      <c r="C27" s="250"/>
      <c r="D27" s="250"/>
    </row>
    <row r="28" spans="1:4" ht="20.25">
      <c r="A28" s="207"/>
      <c r="B28" s="207"/>
      <c r="C28" s="207"/>
      <c r="D28" s="207"/>
    </row>
    <row r="29" spans="1:4" ht="20.25">
      <c r="A29" s="246" t="s">
        <v>182</v>
      </c>
      <c r="B29" s="246" t="s">
        <v>183</v>
      </c>
      <c r="C29" s="246"/>
      <c r="D29" s="246"/>
    </row>
    <row r="30" spans="1:4" ht="20.25">
      <c r="A30" s="246"/>
      <c r="B30" s="246"/>
      <c r="C30" s="246"/>
      <c r="D30" s="246"/>
    </row>
    <row r="31" spans="1:4" ht="18">
      <c r="A31" s="247" t="s">
        <v>197</v>
      </c>
    </row>
    <row r="32" spans="1:4" ht="18">
      <c r="A32" s="247"/>
    </row>
    <row r="33" spans="1:1" ht="18">
      <c r="A33" s="247"/>
    </row>
  </sheetData>
  <mergeCells count="6">
    <mergeCell ref="C17:D17"/>
    <mergeCell ref="A2:D2"/>
    <mergeCell ref="A3:D3"/>
    <mergeCell ref="A4:D4"/>
    <mergeCell ref="A5:D5"/>
    <mergeCell ref="C16:D16"/>
  </mergeCells>
  <pageMargins left="0.70866141732283472" right="0.70866141732283472" top="0.74803149606299213" bottom="0.74803149606299213" header="0.31496062992125984" footer="0.31496062992125984"/>
  <pageSetup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JLP(R)FP-Ril</vt:lpstr>
      <vt:lpstr>OPĆI DIO</vt:lpstr>
    </vt:vector>
  </TitlesOfParts>
  <Company>noname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RADULOVIĆ</dc:creator>
  <cp:lastModifiedBy>Martina</cp:lastModifiedBy>
  <cp:lastPrinted>2018-08-24T08:35:43Z</cp:lastPrinted>
  <dcterms:created xsi:type="dcterms:W3CDTF">2007-11-26T13:30:35Z</dcterms:created>
  <dcterms:modified xsi:type="dcterms:W3CDTF">2018-12-08T15:00:58Z</dcterms:modified>
</cp:coreProperties>
</file>