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480" windowHeight="11580" activeTab="1"/>
  </bookViews>
  <sheets>
    <sheet name="JLP(R)FP-Ril" sheetId="5" r:id="rId1"/>
    <sheet name="OPĆI DIO" sheetId="6" r:id="rId2"/>
  </sheets>
  <calcPr calcId="125725"/>
</workbook>
</file>

<file path=xl/calcChain.xml><?xml version="1.0" encoding="utf-8"?>
<calcChain xmlns="http://schemas.openxmlformats.org/spreadsheetml/2006/main">
  <c r="B9" i="6"/>
  <c r="B11" i="5" l="1"/>
  <c r="C38"/>
  <c r="C40"/>
  <c r="C42"/>
  <c r="C43"/>
  <c r="C47"/>
  <c r="C48"/>
  <c r="C49"/>
  <c r="C50"/>
  <c r="C51"/>
  <c r="C52"/>
  <c r="C53"/>
  <c r="C54"/>
  <c r="C56"/>
  <c r="C57"/>
  <c r="C59"/>
  <c r="C60"/>
  <c r="C63"/>
  <c r="C64"/>
  <c r="C65"/>
  <c r="C66"/>
  <c r="C67"/>
  <c r="C68"/>
  <c r="C69"/>
  <c r="C71"/>
  <c r="C72"/>
  <c r="C73"/>
  <c r="C74"/>
  <c r="C75"/>
  <c r="C77"/>
  <c r="C78"/>
  <c r="C80"/>
  <c r="C81"/>
  <c r="C82"/>
  <c r="C83"/>
  <c r="C86"/>
  <c r="C87"/>
  <c r="C88"/>
  <c r="C89"/>
  <c r="C90"/>
  <c r="C92"/>
  <c r="C93"/>
  <c r="C94"/>
  <c r="C95"/>
  <c r="C97"/>
  <c r="C98"/>
  <c r="C99"/>
  <c r="C100"/>
  <c r="C102"/>
  <c r="C103"/>
  <c r="C104"/>
  <c r="C105"/>
  <c r="C106"/>
  <c r="C108"/>
  <c r="C109"/>
  <c r="C110"/>
  <c r="C111"/>
  <c r="C112"/>
  <c r="C114"/>
  <c r="C116"/>
  <c r="C117"/>
  <c r="C118"/>
  <c r="C119"/>
  <c r="C121"/>
  <c r="C122"/>
  <c r="C123"/>
  <c r="C125"/>
  <c r="C126"/>
  <c r="C127"/>
  <c r="C128"/>
  <c r="C129"/>
  <c r="C130"/>
  <c r="C133"/>
  <c r="C134"/>
  <c r="C137"/>
  <c r="C138"/>
  <c r="C139"/>
  <c r="C141"/>
  <c r="C143"/>
  <c r="C145"/>
  <c r="C146"/>
  <c r="C147"/>
  <c r="C148"/>
  <c r="C150"/>
  <c r="C151"/>
  <c r="C154"/>
  <c r="C155"/>
  <c r="C156"/>
  <c r="C157"/>
  <c r="C158"/>
  <c r="C161"/>
  <c r="C163"/>
  <c r="C164"/>
  <c r="C165"/>
  <c r="C169"/>
  <c r="C170"/>
  <c r="C171"/>
  <c r="C172"/>
  <c r="C173"/>
  <c r="C174"/>
  <c r="C175"/>
  <c r="C177"/>
  <c r="C178"/>
  <c r="C179"/>
  <c r="C181"/>
  <c r="C183"/>
  <c r="C186"/>
  <c r="C187"/>
  <c r="C188"/>
  <c r="C189"/>
  <c r="C190"/>
  <c r="C191"/>
  <c r="I107"/>
  <c r="I84" s="1"/>
  <c r="I44" s="1"/>
  <c r="I35" s="1"/>
  <c r="I192" s="1"/>
  <c r="L107" l="1"/>
  <c r="C107" s="1"/>
  <c r="L46"/>
  <c r="C46" s="1"/>
  <c r="Q132"/>
  <c r="Q131" s="1"/>
  <c r="Q44" s="1"/>
  <c r="Q35" s="1"/>
  <c r="Q192" s="1"/>
  <c r="B12" s="1"/>
  <c r="L55"/>
  <c r="C55" s="1"/>
  <c r="L185"/>
  <c r="C185" s="1"/>
  <c r="L182"/>
  <c r="C182" s="1"/>
  <c r="L180"/>
  <c r="C180" s="1"/>
  <c r="L176"/>
  <c r="C176" s="1"/>
  <c r="L168"/>
  <c r="C168" s="1"/>
  <c r="L160"/>
  <c r="C160" s="1"/>
  <c r="L149"/>
  <c r="C149" s="1"/>
  <c r="L153"/>
  <c r="C153" s="1"/>
  <c r="L144"/>
  <c r="L142"/>
  <c r="C142" s="1"/>
  <c r="L140"/>
  <c r="C140" s="1"/>
  <c r="L136"/>
  <c r="C136" s="1"/>
  <c r="L132"/>
  <c r="L124"/>
  <c r="C124" s="1"/>
  <c r="L120"/>
  <c r="L115"/>
  <c r="L113"/>
  <c r="C113" s="1"/>
  <c r="L101"/>
  <c r="C101" s="1"/>
  <c r="L96"/>
  <c r="C96" s="1"/>
  <c r="L91"/>
  <c r="C91" s="1"/>
  <c r="L85"/>
  <c r="L79"/>
  <c r="C79" s="1"/>
  <c r="L76"/>
  <c r="C76" s="1"/>
  <c r="L70"/>
  <c r="L62"/>
  <c r="C62" s="1"/>
  <c r="L58"/>
  <c r="C58" s="1"/>
  <c r="O132"/>
  <c r="O131" s="1"/>
  <c r="O44" s="1"/>
  <c r="O35" s="1"/>
  <c r="O192" s="1"/>
  <c r="B13" s="1"/>
  <c r="E115"/>
  <c r="E84" s="1"/>
  <c r="E44" s="1"/>
  <c r="E41"/>
  <c r="E36" s="1"/>
  <c r="G120"/>
  <c r="C120" s="1"/>
  <c r="G85"/>
  <c r="C85" s="1"/>
  <c r="G70"/>
  <c r="C70" s="1"/>
  <c r="D144"/>
  <c r="C144" s="1"/>
  <c r="D115"/>
  <c r="C115" s="1"/>
  <c r="D41"/>
  <c r="C41" s="1"/>
  <c r="D39"/>
  <c r="C39" s="1"/>
  <c r="D37"/>
  <c r="C37" s="1"/>
  <c r="L131" l="1"/>
  <c r="C131" s="1"/>
  <c r="C132"/>
  <c r="L45"/>
  <c r="C45" s="1"/>
  <c r="G84"/>
  <c r="E35"/>
  <c r="E192" s="1"/>
  <c r="L159"/>
  <c r="C159" s="1"/>
  <c r="D84"/>
  <c r="L84"/>
  <c r="L135"/>
  <c r="D135"/>
  <c r="C135" s="1"/>
  <c r="L167"/>
  <c r="C167" s="1"/>
  <c r="D36"/>
  <c r="C36" s="1"/>
  <c r="G61"/>
  <c r="L61"/>
  <c r="L152"/>
  <c r="C152" s="1"/>
  <c r="L184"/>
  <c r="C184" s="1"/>
  <c r="C61" l="1"/>
  <c r="C84"/>
  <c r="D44"/>
  <c r="G44"/>
  <c r="G35" s="1"/>
  <c r="L44"/>
  <c r="L35" s="1"/>
  <c r="L166"/>
  <c r="C166" s="1"/>
  <c r="B11" i="6"/>
  <c r="D35" i="5" l="1"/>
  <c r="C35" s="1"/>
  <c r="C44"/>
  <c r="D192"/>
  <c r="L162"/>
  <c r="C162" s="1"/>
  <c r="B14" i="6"/>
  <c r="C12"/>
  <c r="D12" s="1"/>
  <c r="D11" s="1"/>
  <c r="C9"/>
  <c r="D9" s="1"/>
  <c r="D8" s="1"/>
  <c r="B8" i="5" l="1"/>
  <c r="L192"/>
  <c r="B10" s="1"/>
  <c r="C8" i="6"/>
  <c r="C11"/>
  <c r="B14" i="5" l="1"/>
  <c r="B16" s="1"/>
  <c r="C192"/>
</calcChain>
</file>

<file path=xl/sharedStrings.xml><?xml version="1.0" encoding="utf-8"?>
<sst xmlns="http://schemas.openxmlformats.org/spreadsheetml/2006/main" count="231" uniqueCount="206">
  <si>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</si>
  <si>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</si>
  <si>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</si>
  <si>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</si>
  <si>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</si>
  <si>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</si>
  <si>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</si>
  <si>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</si>
  <si>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</si>
  <si>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</si>
  <si>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</si>
  <si>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</si>
  <si>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</si>
  <si>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</si>
  <si>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</si>
  <si>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</si>
  <si>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</si>
  <si>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</si>
  <si>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</si>
  <si>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</si>
  <si>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</si>
  <si>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</si>
  <si>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</si>
  <si>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</si>
  <si>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</si>
  <si>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</si>
  <si>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</si>
  <si>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</si>
  <si>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</si>
  <si>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</si>
  <si>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</si>
  <si>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</si>
  <si>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</si>
  <si>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</si>
  <si>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</si>
  <si>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</si>
  <si>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</si>
  <si>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</si>
  <si>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</si>
  <si>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</si>
  <si>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</si>
  <si>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</si>
  <si>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</si>
  <si>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</si>
  <si>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</si>
  <si>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</si>
  <si>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</si>
  <si>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</si>
  <si>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</si>
  <si>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</si>
  <si>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</si>
  <si>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</si>
  <si>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</si>
  <si>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</si>
  <si>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</si>
  <si>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</si>
  <si>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</si>
  <si>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</si>
  <si>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</si>
  <si>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</si>
  <si>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</si>
  <si>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</si>
  <si>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</si>
  <si>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</si>
  <si>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</si>
  <si>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</si>
  <si>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</si>
  <si>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</si>
  <si>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</si>
  <si>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</si>
  <si>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</si>
  <si>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</si>
  <si>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</si>
  <si>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</si>
  <si>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</si>
  <si>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</si>
  <si>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</si>
  <si>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</si>
  <si>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</si>
  <si>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</si>
  <si>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</si>
  <si>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</si>
  <si>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</si>
  <si>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</si>
  <si>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</si>
  <si>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</si>
  <si>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</si>
  <si>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</si>
  <si>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</si>
  <si>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</si>
  <si>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</si>
  <si>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</si>
  <si>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</si>
  <si>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</si>
  <si>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</si>
  <si>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</si>
  <si>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</si>
  <si>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</si>
  <si>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</si>
  <si>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</si>
  <si>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</si>
  <si>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</si>
  <si>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</si>
  <si>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</si>
  <si>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</si>
  <si>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</si>
  <si>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</si>
  <si>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</si>
  <si>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</si>
  <si>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</si>
  <si>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</si>
  <si>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</si>
  <si>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</si>
  <si>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</si>
  <si>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</si>
  <si>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</si>
  <si>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</si>
  <si>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</si>
  <si>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</si>
  <si>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</si>
  <si>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</si>
  <si>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</si>
  <si>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</si>
  <si>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</si>
  <si>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</si>
  <si>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</si>
  <si>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</si>
  <si>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</si>
  <si>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</si>
  <si>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</si>
  <si>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</si>
  <si>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</si>
  <si>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</si>
  <si>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</si>
  <si>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</si>
  <si>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</si>
  <si>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</si>
  <si>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</si>
  <si>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</si>
  <si>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</si>
  <si>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</si>
  <si>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</si>
  <si>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</si>
  <si>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</si>
  <si>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</si>
  <si>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</si>
  <si>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</si>
  <si>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</si>
  <si>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</si>
  <si>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</si>
  <si>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</si>
  <si>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</si>
  <si>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</si>
  <si>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</si>
  <si>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Ravnatelj:</t>
  </si>
  <si>
    <t>Telefoni i ostali uređaji</t>
  </si>
  <si>
    <t>Novč.naknada zbog nezapoš.invalida</t>
  </si>
  <si>
    <t xml:space="preserve"> Procjena 2020.</t>
  </si>
  <si>
    <t>Prihodi od nefin. Im. i nadoknade šteta s osnova osiguranja</t>
  </si>
  <si>
    <t>Procjena 2020.</t>
  </si>
  <si>
    <t>Radio i TV prijemnici</t>
  </si>
  <si>
    <t>Ostala komunikacijska oprema</t>
  </si>
  <si>
    <t>Oprema za održavanje prostorija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</si>
  <si>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</si>
  <si>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</si>
  <si>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</si>
  <si>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</si>
  <si>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</si>
  <si>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</si>
  <si>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 VIŠAK / MANJAK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</si>
  <si>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</si>
  <si>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</si>
  <si>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</si>
  <si>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</si>
  <si>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</si>
  <si>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>Projekcija plana za 2020.</t>
  </si>
  <si>
    <t xml:space="preserve">OPĆI DIO </t>
  </si>
  <si>
    <t>Plan 2019.</t>
  </si>
  <si>
    <t>Procjena 2021.</t>
  </si>
  <si>
    <t xml:space="preserve">Plan 2019. </t>
  </si>
  <si>
    <t xml:space="preserve"> Procjena 2021.</t>
  </si>
  <si>
    <t>PROJEKCIJA PLANA ZA 2020. I 2021. GODINU</t>
  </si>
  <si>
    <t xml:space="preserve">Novi plan za 2019. </t>
  </si>
  <si>
    <t>Projekcija plana za 2021.</t>
  </si>
  <si>
    <t xml:space="preserve">Pokrivanje manjka iz 2018. </t>
  </si>
  <si>
    <t>AKCIJSKI PLAN SMANJENJA MANJKA IZ PRETHODNE GODINE</t>
  </si>
  <si>
    <t xml:space="preserve">Manjak u 2018. godini </t>
  </si>
  <si>
    <t xml:space="preserve">PLAN SMANJENJA MANJKA ZA 2019. GODINU </t>
  </si>
  <si>
    <t>Promidžbeni materijali</t>
  </si>
  <si>
    <t>Usluge platnog prometa</t>
  </si>
  <si>
    <t>Elektronski mediji</t>
  </si>
  <si>
    <t>Auto gume</t>
  </si>
  <si>
    <t>Sudske pristojbe</t>
  </si>
  <si>
    <t>Ostale pristojbe i naknade</t>
  </si>
  <si>
    <t>Oprema</t>
  </si>
  <si>
    <t xml:space="preserve">III. IZMJENA I DOPUNA FINANCIJSKOG PLANA GLAZBENE ŠKOLE JOSIPA RUNJANINA ZA 2019. </t>
  </si>
  <si>
    <t xml:space="preserve">III. IZMJENE I DOPUNE - Plan rashoda i izdataka 2019. i procjene 2020. i 2021. </t>
  </si>
  <si>
    <t>Povećanje/smanjenje</t>
  </si>
  <si>
    <t>Penali, ležarine i drugo</t>
  </si>
  <si>
    <t>Ostali rashodi</t>
  </si>
  <si>
    <t>Kazne, penali i naknade štete</t>
  </si>
  <si>
    <t>Licence</t>
  </si>
  <si>
    <t>Datum: 18.12.2019.</t>
  </si>
  <si>
    <t xml:space="preserve">(Dinka Peti) </t>
  </si>
  <si>
    <t xml:space="preserve">                                 M.P.                                 18.12.2019.</t>
  </si>
  <si>
    <t>Ravnatelj: ______________________ (Dinka Peti)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</si>
</sst>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color rgb="FFFFFFFF"/>
      <name val="Arial"/>
      <family val="2"/>
      <charset val="238"/>
    </font>
    <font>
      <sz val="14"/>
      <color rgb="FFFFFFFF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theme="1" tint="4.9989318521683403E-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75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9" xfId="0" quotePrefix="1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8" fillId="6" borderId="10" xfId="0" quotePrefix="1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4" fontId="8" fillId="3" borderId="8" xfId="0" applyNumberFormat="1" applyFont="1" applyFill="1" applyBorder="1"/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5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4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5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49" fontId="9" fillId="7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0" fontId="9" fillId="4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3" borderId="2" xfId="0" applyNumberFormat="1" applyFont="1" applyFill="1" applyBorder="1" applyAlignment="1">
      <alignment horizontal="center"/>
    </xf>
    <xf numFmtId="0" fontId="8" fillId="3" borderId="2" xfId="0" quotePrefix="1" applyNumberFormat="1" applyFont="1" applyFill="1" applyBorder="1" applyAlignment="1">
      <alignment horizontal="center" vertical="justify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/>
    </xf>
    <xf numFmtId="3" fontId="8" fillId="3" borderId="21" xfId="0" applyNumberFormat="1" applyFont="1" applyFill="1" applyBorder="1" applyAlignment="1">
      <alignment horizontal="center"/>
    </xf>
    <xf numFmtId="4" fontId="8" fillId="3" borderId="12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2" xfId="0" applyNumberFormat="1" applyFont="1" applyFill="1" applyBorder="1" applyAlignment="1">
      <alignment horizontal="center" vertical="center" wrapText="1"/>
    </xf>
    <xf numFmtId="4" fontId="9" fillId="0" borderId="5" xfId="5" applyNumberFormat="1" applyFont="1" applyBorder="1" applyAlignment="1">
      <alignment horizontal="right" wrapText="1"/>
    </xf>
    <xf numFmtId="4" fontId="9" fillId="0" borderId="2" xfId="5" applyNumberFormat="1" applyFont="1" applyBorder="1" applyAlignment="1">
      <alignment horizontal="right" wrapText="1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0" fillId="0" borderId="0" xfId="0" applyNumberFormat="1"/>
    <xf numFmtId="0" fontId="21" fillId="0" borderId="0" xfId="6" applyFont="1"/>
    <xf numFmtId="0" fontId="20" fillId="4" borderId="23" xfId="6" applyFont="1" applyFill="1" applyBorder="1"/>
    <xf numFmtId="49" fontId="20" fillId="4" borderId="24" xfId="6" applyNumberFormat="1" applyFont="1" applyFill="1" applyBorder="1" applyAlignment="1">
      <alignment horizontal="center" wrapText="1"/>
    </xf>
    <xf numFmtId="0" fontId="21" fillId="4" borderId="26" xfId="6" applyFont="1" applyFill="1" applyBorder="1"/>
    <xf numFmtId="4" fontId="21" fillId="4" borderId="2" xfId="6" applyNumberFormat="1" applyFont="1" applyFill="1" applyBorder="1" applyAlignment="1">
      <alignment horizontal="right" wrapText="1"/>
    </xf>
    <xf numFmtId="4" fontId="20" fillId="4" borderId="2" xfId="6" applyNumberFormat="1" applyFont="1" applyFill="1" applyBorder="1" applyAlignment="1">
      <alignment horizontal="right" wrapText="1"/>
    </xf>
    <xf numFmtId="4" fontId="21" fillId="4" borderId="27" xfId="6" applyNumberFormat="1" applyFont="1" applyFill="1" applyBorder="1" applyAlignment="1">
      <alignment horizontal="right" wrapText="1"/>
    </xf>
    <xf numFmtId="0" fontId="20" fillId="4" borderId="26" xfId="6" applyFont="1" applyFill="1" applyBorder="1"/>
    <xf numFmtId="3" fontId="20" fillId="4" borderId="28" xfId="6" applyNumberFormat="1" applyFont="1" applyFill="1" applyBorder="1" applyAlignment="1">
      <alignment horizontal="left"/>
    </xf>
    <xf numFmtId="4" fontId="20" fillId="4" borderId="8" xfId="6" applyNumberFormat="1" applyFont="1" applyFill="1" applyBorder="1" applyAlignment="1">
      <alignment horizontal="right"/>
    </xf>
    <xf numFmtId="4" fontId="20" fillId="4" borderId="12" xfId="6" applyNumberFormat="1" applyFont="1" applyFill="1" applyBorder="1" applyAlignment="1">
      <alignment horizontal="right"/>
    </xf>
    <xf numFmtId="3" fontId="21" fillId="4" borderId="0" xfId="6" applyNumberFormat="1" applyFont="1" applyFill="1" applyBorder="1" applyAlignment="1">
      <alignment horizontal="left"/>
    </xf>
    <xf numFmtId="3" fontId="21" fillId="4" borderId="0" xfId="6" applyNumberFormat="1" applyFont="1" applyFill="1" applyBorder="1" applyAlignment="1">
      <alignment horizontal="right"/>
    </xf>
    <xf numFmtId="3" fontId="21" fillId="4" borderId="29" xfId="6" applyNumberFormat="1" applyFont="1" applyFill="1" applyBorder="1" applyAlignment="1">
      <alignment horizontal="left"/>
    </xf>
    <xf numFmtId="3" fontId="21" fillId="4" borderId="24" xfId="6" applyNumberFormat="1" applyFont="1" applyFill="1" applyBorder="1" applyAlignment="1">
      <alignment horizontal="right" wrapText="1"/>
    </xf>
    <xf numFmtId="3" fontId="21" fillId="4" borderId="14" xfId="6" applyNumberFormat="1" applyFont="1" applyFill="1" applyBorder="1" applyAlignment="1">
      <alignment horizontal="right" wrapText="1"/>
    </xf>
    <xf numFmtId="0" fontId="22" fillId="4" borderId="28" xfId="6" applyNumberFormat="1" applyFont="1" applyFill="1" applyBorder="1" applyAlignment="1">
      <alignment horizontal="left"/>
    </xf>
    <xf numFmtId="0" fontId="22" fillId="4" borderId="0" xfId="6" applyNumberFormat="1" applyFont="1" applyFill="1" applyBorder="1" applyAlignment="1">
      <alignment horizontal="left"/>
    </xf>
    <xf numFmtId="3" fontId="23" fillId="4" borderId="0" xfId="6" applyNumberFormat="1" applyFont="1" applyFill="1" applyBorder="1" applyAlignment="1">
      <alignment horizontal="right"/>
    </xf>
    <xf numFmtId="0" fontId="20" fillId="0" borderId="0" xfId="6" applyFont="1" applyBorder="1" applyAlignment="1">
      <alignment wrapText="1"/>
    </xf>
    <xf numFmtId="3" fontId="20" fillId="0" borderId="0" xfId="6" applyNumberFormat="1" applyFont="1" applyBorder="1"/>
    <xf numFmtId="0" fontId="21" fillId="4" borderId="30" xfId="6" applyNumberFormat="1" applyFont="1" applyFill="1" applyBorder="1" applyAlignment="1">
      <alignment horizontal="left" wrapText="1"/>
    </xf>
    <xf numFmtId="4" fontId="21" fillId="4" borderId="31" xfId="6" applyNumberFormat="1" applyFont="1" applyFill="1" applyBorder="1" applyAlignment="1">
      <alignment horizontal="right" wrapText="1"/>
    </xf>
    <xf numFmtId="4" fontId="21" fillId="4" borderId="32" xfId="6" applyNumberFormat="1" applyFont="1" applyFill="1" applyBorder="1" applyAlignment="1">
      <alignment horizontal="right" wrapText="1"/>
    </xf>
    <xf numFmtId="0" fontId="21" fillId="4" borderId="33" xfId="6" applyNumberFormat="1" applyFont="1" applyFill="1" applyBorder="1" applyAlignment="1">
      <alignment horizontal="left"/>
    </xf>
    <xf numFmtId="4" fontId="21" fillId="4" borderId="34" xfId="6" applyNumberFormat="1" applyFont="1" applyFill="1" applyBorder="1" applyAlignment="1">
      <alignment horizontal="right"/>
    </xf>
    <xf numFmtId="4" fontId="21" fillId="4" borderId="35" xfId="6" applyNumberFormat="1" applyFont="1" applyFill="1" applyBorder="1" applyAlignment="1">
      <alignment horizontal="right"/>
    </xf>
    <xf numFmtId="0" fontId="21" fillId="4" borderId="36" xfId="6" applyNumberFormat="1" applyFont="1" applyFill="1" applyBorder="1"/>
    <xf numFmtId="4" fontId="21" fillId="4" borderId="37" xfId="6" applyNumberFormat="1" applyFont="1" applyFill="1" applyBorder="1" applyAlignment="1">
      <alignment horizontal="right"/>
    </xf>
    <xf numFmtId="4" fontId="21" fillId="4" borderId="38" xfId="6" applyNumberFormat="1" applyFont="1" applyFill="1" applyBorder="1" applyAlignment="1">
      <alignment horizontal="right"/>
    </xf>
    <xf numFmtId="0" fontId="24" fillId="4" borderId="0" xfId="6" applyNumberFormat="1" applyFont="1" applyFill="1" applyBorder="1"/>
    <xf numFmtId="4" fontId="24" fillId="4" borderId="0" xfId="6" applyNumberFormat="1" applyFont="1" applyFill="1" applyBorder="1" applyAlignment="1">
      <alignment horizontal="right"/>
    </xf>
    <xf numFmtId="0" fontId="21" fillId="4" borderId="39" xfId="6" applyNumberFormat="1" applyFont="1" applyFill="1" applyBorder="1" applyAlignment="1">
      <alignment horizontal="left"/>
    </xf>
    <xf numFmtId="4" fontId="20" fillId="4" borderId="40" xfId="6" applyNumberFormat="1" applyFont="1" applyFill="1" applyBorder="1" applyAlignment="1">
      <alignment horizontal="right"/>
    </xf>
    <xf numFmtId="4" fontId="20" fillId="4" borderId="41" xfId="6" applyNumberFormat="1" applyFont="1" applyFill="1" applyBorder="1" applyAlignment="1">
      <alignment horizontal="right"/>
    </xf>
    <xf numFmtId="0" fontId="21" fillId="0" borderId="0" xfId="0" applyFont="1"/>
    <xf numFmtId="0" fontId="9" fillId="0" borderId="0" xfId="0" applyFont="1"/>
    <xf numFmtId="3" fontId="6" fillId="3" borderId="19" xfId="0" applyNumberFormat="1" applyFont="1" applyFill="1" applyBorder="1" applyAlignment="1">
      <alignment horizontal="center" vertical="center" wrapText="1"/>
    </xf>
    <xf numFmtId="0" fontId="21" fillId="4" borderId="0" xfId="6" applyNumberFormat="1" applyFont="1" applyFill="1" applyBorder="1" applyAlignment="1">
      <alignment horizontal="left"/>
    </xf>
    <xf numFmtId="4" fontId="20" fillId="4" borderId="0" xfId="6" applyNumberFormat="1" applyFont="1" applyFill="1" applyBorder="1" applyAlignment="1">
      <alignment horizontal="right"/>
    </xf>
    <xf numFmtId="164" fontId="9" fillId="0" borderId="43" xfId="0" applyNumberFormat="1" applyFont="1" applyBorder="1"/>
    <xf numFmtId="0" fontId="8" fillId="0" borderId="42" xfId="0" applyNumberFormat="1" applyFont="1" applyBorder="1" applyAlignment="1">
      <alignment horizontal="center" wrapText="1"/>
    </xf>
    <xf numFmtId="3" fontId="8" fillId="3" borderId="36" xfId="0" applyNumberFormat="1" applyFont="1" applyFill="1" applyBorder="1" applyAlignment="1">
      <alignment horizontal="center"/>
    </xf>
    <xf numFmtId="4" fontId="20" fillId="3" borderId="42" xfId="6" applyNumberFormat="1" applyFont="1" applyFill="1" applyBorder="1" applyAlignment="1">
      <alignment horizontal="right"/>
    </xf>
    <xf numFmtId="4" fontId="23" fillId="4" borderId="37" xfId="6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0" fontId="8" fillId="3" borderId="39" xfId="0" applyNumberFormat="1" applyFont="1" applyFill="1" applyBorder="1" applyAlignment="1">
      <alignment horizontal="center"/>
    </xf>
    <xf numFmtId="0" fontId="8" fillId="3" borderId="40" xfId="0" applyNumberFormat="1" applyFont="1" applyFill="1" applyBorder="1" applyAlignment="1">
      <alignment horizontal="center"/>
    </xf>
    <xf numFmtId="4" fontId="17" fillId="3" borderId="40" xfId="0" applyNumberFormat="1" applyFont="1" applyFill="1" applyBorder="1" applyAlignment="1">
      <alignment horizontal="center" vertical="center" wrapText="1"/>
    </xf>
    <xf numFmtId="4" fontId="8" fillId="3" borderId="40" xfId="5" applyNumberFormat="1" applyFont="1" applyFill="1" applyBorder="1" applyAlignment="1">
      <alignment horizontal="right"/>
    </xf>
    <xf numFmtId="4" fontId="8" fillId="3" borderId="40" xfId="0" applyNumberFormat="1" applyFont="1" applyFill="1" applyBorder="1" applyAlignment="1">
      <alignment horizontal="right"/>
    </xf>
    <xf numFmtId="4" fontId="8" fillId="3" borderId="40" xfId="0" applyNumberFormat="1" applyFont="1" applyFill="1" applyBorder="1" applyAlignment="1">
      <alignment horizontal="center" vertical="center" wrapText="1"/>
    </xf>
    <xf numFmtId="4" fontId="8" fillId="3" borderId="41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center" vertical="center" wrapText="1"/>
    </xf>
    <xf numFmtId="4" fontId="26" fillId="9" borderId="4" xfId="0" applyNumberFormat="1" applyFont="1" applyFill="1" applyBorder="1" applyAlignment="1">
      <alignment horizontal="right" vertical="center" wrapText="1"/>
    </xf>
    <xf numFmtId="4" fontId="8" fillId="10" borderId="40" xfId="0" applyNumberFormat="1" applyFont="1" applyFill="1" applyBorder="1" applyAlignment="1">
      <alignment horizontal="right"/>
    </xf>
    <xf numFmtId="4" fontId="8" fillId="10" borderId="6" xfId="0" applyNumberFormat="1" applyFont="1" applyFill="1" applyBorder="1" applyAlignment="1">
      <alignment horizontal="right"/>
    </xf>
    <xf numFmtId="4" fontId="8" fillId="10" borderId="2" xfId="0" applyNumberFormat="1" applyFont="1" applyFill="1" applyBorder="1" applyAlignment="1">
      <alignment horizontal="right"/>
    </xf>
    <xf numFmtId="4" fontId="8" fillId="10" borderId="4" xfId="0" applyNumberFormat="1" applyFont="1" applyFill="1" applyBorder="1" applyAlignment="1">
      <alignment horizontal="right"/>
    </xf>
    <xf numFmtId="4" fontId="8" fillId="10" borderId="8" xfId="0" applyNumberFormat="1" applyFont="1" applyFill="1" applyBorder="1" applyAlignment="1">
      <alignment horizontal="right"/>
    </xf>
    <xf numFmtId="4" fontId="8" fillId="10" borderId="5" xfId="0" applyNumberFormat="1" applyFont="1" applyFill="1" applyBorder="1" applyAlignment="1">
      <alignment horizontal="right"/>
    </xf>
    <xf numFmtId="4" fontId="9" fillId="11" borderId="5" xfId="0" applyNumberFormat="1" applyFont="1" applyFill="1" applyBorder="1" applyAlignment="1">
      <alignment horizontal="right"/>
    </xf>
    <xf numFmtId="4" fontId="9" fillId="11" borderId="5" xfId="5" applyNumberFormat="1" applyFont="1" applyFill="1" applyBorder="1" applyAlignment="1">
      <alignment horizontal="right"/>
    </xf>
    <xf numFmtId="4" fontId="8" fillId="10" borderId="2" xfId="5" applyNumberFormat="1" applyFont="1" applyFill="1" applyBorder="1" applyAlignment="1">
      <alignment horizontal="right"/>
    </xf>
    <xf numFmtId="4" fontId="9" fillId="11" borderId="2" xfId="5" applyNumberFormat="1" applyFont="1" applyFill="1" applyBorder="1" applyAlignment="1">
      <alignment horizontal="right"/>
    </xf>
    <xf numFmtId="4" fontId="9" fillId="12" borderId="2" xfId="5" applyNumberFormat="1" applyFont="1" applyFill="1" applyBorder="1" applyAlignment="1">
      <alignment horizontal="right"/>
    </xf>
    <xf numFmtId="4" fontId="8" fillId="10" borderId="2" xfId="5" applyNumberFormat="1" applyFont="1" applyFill="1" applyBorder="1" applyAlignment="1">
      <alignment horizontal="right" wrapText="1"/>
    </xf>
    <xf numFmtId="4" fontId="9" fillId="11" borderId="4" xfId="5" applyNumberFormat="1" applyFont="1" applyFill="1" applyBorder="1" applyAlignment="1">
      <alignment horizontal="right"/>
    </xf>
    <xf numFmtId="4" fontId="9" fillId="12" borderId="4" xfId="5" applyNumberFormat="1" applyFont="1" applyFill="1" applyBorder="1" applyAlignment="1">
      <alignment horizontal="right"/>
    </xf>
    <xf numFmtId="4" fontId="8" fillId="10" borderId="8" xfId="5" applyNumberFormat="1" applyFont="1" applyFill="1" applyBorder="1" applyAlignment="1">
      <alignment horizontal="right"/>
    </xf>
    <xf numFmtId="4" fontId="8" fillId="10" borderId="5" xfId="5" applyNumberFormat="1" applyFont="1" applyFill="1" applyBorder="1" applyAlignment="1">
      <alignment horizontal="right"/>
    </xf>
    <xf numFmtId="4" fontId="27" fillId="9" borderId="4" xfId="5" applyNumberFormat="1" applyFont="1" applyFill="1" applyBorder="1" applyAlignment="1">
      <alignment horizontal="right"/>
    </xf>
    <xf numFmtId="4" fontId="8" fillId="10" borderId="4" xfId="5" applyNumberFormat="1" applyFont="1" applyFill="1" applyBorder="1" applyAlignment="1">
      <alignment horizontal="right"/>
    </xf>
    <xf numFmtId="4" fontId="9" fillId="12" borderId="5" xfId="5" applyNumberFormat="1" applyFont="1" applyFill="1" applyBorder="1" applyAlignment="1">
      <alignment horizontal="right"/>
    </xf>
    <xf numFmtId="4" fontId="8" fillId="11" borderId="2" xfId="5" applyNumberFormat="1" applyFont="1" applyFill="1" applyBorder="1" applyAlignment="1">
      <alignment horizontal="right"/>
    </xf>
    <xf numFmtId="4" fontId="8" fillId="12" borderId="2" xfId="5" applyNumberFormat="1" applyFont="1" applyFill="1" applyBorder="1" applyAlignment="1">
      <alignment horizontal="right"/>
    </xf>
    <xf numFmtId="4" fontId="9" fillId="13" borderId="2" xfId="5" applyNumberFormat="1" applyFont="1" applyFill="1" applyBorder="1" applyAlignment="1">
      <alignment horizontal="right"/>
    </xf>
    <xf numFmtId="4" fontId="9" fillId="13" borderId="4" xfId="5" applyNumberFormat="1" applyFont="1" applyFill="1" applyBorder="1" applyAlignment="1">
      <alignment horizontal="right"/>
    </xf>
    <xf numFmtId="164" fontId="26" fillId="9" borderId="4" xfId="0" applyNumberFormat="1" applyFont="1" applyFill="1" applyBorder="1" applyAlignment="1">
      <alignment horizontal="right" vertical="center" wrapText="1"/>
    </xf>
    <xf numFmtId="4" fontId="8" fillId="10" borderId="40" xfId="5" applyNumberFormat="1" applyFont="1" applyFill="1" applyBorder="1" applyAlignment="1">
      <alignment horizontal="right"/>
    </xf>
    <xf numFmtId="164" fontId="8" fillId="10" borderId="8" xfId="0" applyNumberFormat="1" applyFont="1" applyFill="1" applyBorder="1" applyAlignment="1">
      <alignment horizontal="right"/>
    </xf>
    <xf numFmtId="164" fontId="8" fillId="10" borderId="5" xfId="0" applyNumberFormat="1" applyFont="1" applyFill="1" applyBorder="1" applyAlignment="1">
      <alignment horizontal="right"/>
    </xf>
    <xf numFmtId="164" fontId="9" fillId="11" borderId="5" xfId="0" applyNumberFormat="1" applyFont="1" applyFill="1" applyBorder="1" applyAlignment="1">
      <alignment horizontal="right"/>
    </xf>
    <xf numFmtId="164" fontId="8" fillId="10" borderId="2" xfId="0" applyNumberFormat="1" applyFont="1" applyFill="1" applyBorder="1" applyAlignment="1">
      <alignment horizontal="right"/>
    </xf>
    <xf numFmtId="164" fontId="9" fillId="11" borderId="2" xfId="0" applyNumberFormat="1" applyFont="1" applyFill="1" applyBorder="1" applyAlignment="1">
      <alignment horizontal="right"/>
    </xf>
    <xf numFmtId="164" fontId="9" fillId="12" borderId="2" xfId="0" applyNumberFormat="1" applyFont="1" applyFill="1" applyBorder="1" applyAlignment="1">
      <alignment horizontal="right"/>
    </xf>
    <xf numFmtId="164" fontId="27" fillId="9" borderId="4" xfId="0" applyNumberFormat="1" applyFont="1" applyFill="1" applyBorder="1" applyAlignment="1">
      <alignment horizontal="right"/>
    </xf>
    <xf numFmtId="164" fontId="8" fillId="10" borderId="4" xfId="0" applyNumberFormat="1" applyFont="1" applyFill="1" applyBorder="1" applyAlignment="1">
      <alignment horizontal="right"/>
    </xf>
    <xf numFmtId="164" fontId="9" fillId="12" borderId="4" xfId="0" applyNumberFormat="1" applyFont="1" applyFill="1" applyBorder="1" applyAlignment="1">
      <alignment horizontal="right"/>
    </xf>
    <xf numFmtId="164" fontId="9" fillId="12" borderId="5" xfId="0" applyNumberFormat="1" applyFont="1" applyFill="1" applyBorder="1" applyAlignment="1">
      <alignment horizontal="right"/>
    </xf>
    <xf numFmtId="164" fontId="8" fillId="11" borderId="2" xfId="0" applyNumberFormat="1" applyFont="1" applyFill="1" applyBorder="1" applyAlignment="1">
      <alignment horizontal="right"/>
    </xf>
    <xf numFmtId="164" fontId="8" fillId="12" borderId="2" xfId="0" applyNumberFormat="1" applyFont="1" applyFill="1" applyBorder="1" applyAlignment="1">
      <alignment horizontal="right"/>
    </xf>
    <xf numFmtId="4" fontId="26" fillId="9" borderId="4" xfId="5" applyNumberFormat="1" applyFont="1" applyFill="1" applyBorder="1" applyAlignment="1">
      <alignment horizontal="right" vertical="center" wrapText="1"/>
    </xf>
    <xf numFmtId="4" fontId="8" fillId="10" borderId="6" xfId="5" applyNumberFormat="1" applyFont="1" applyFill="1" applyBorder="1" applyAlignment="1">
      <alignment horizontal="right"/>
    </xf>
    <xf numFmtId="4" fontId="9" fillId="11" borderId="2" xfId="0" applyNumberFormat="1" applyFont="1" applyFill="1" applyBorder="1" applyAlignment="1">
      <alignment horizontal="right"/>
    </xf>
    <xf numFmtId="4" fontId="9" fillId="13" borderId="5" xfId="5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4" fontId="13" fillId="8" borderId="4" xfId="5" applyNumberFormat="1" applyFont="1" applyFill="1" applyBorder="1" applyAlignment="1">
      <alignment horizontal="right" vertical="center" wrapText="1"/>
    </xf>
    <xf numFmtId="4" fontId="8" fillId="3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 wrapText="1"/>
    </xf>
    <xf numFmtId="4" fontId="9" fillId="4" borderId="2" xfId="5" applyNumberFormat="1" applyFont="1" applyFill="1" applyBorder="1" applyAlignment="1">
      <alignment horizontal="right" wrapText="1"/>
    </xf>
    <xf numFmtId="4" fontId="9" fillId="7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 wrapText="1"/>
    </xf>
    <xf numFmtId="4" fontId="14" fillId="8" borderId="4" xfId="5" applyNumberFormat="1" applyFont="1" applyFill="1" applyBorder="1" applyAlignment="1">
      <alignment horizontal="right"/>
    </xf>
    <xf numFmtId="4" fontId="28" fillId="10" borderId="8" xfId="8" applyNumberFormat="1" applyFont="1" applyFill="1" applyBorder="1"/>
    <xf numFmtId="4" fontId="28" fillId="10" borderId="5" xfId="8" applyNumberFormat="1" applyFont="1" applyFill="1" applyBorder="1"/>
    <xf numFmtId="164" fontId="29" fillId="11" borderId="5" xfId="8" applyNumberFormat="1" applyFont="1" applyFill="1" applyBorder="1" applyAlignment="1"/>
    <xf numFmtId="164" fontId="29" fillId="0" borderId="5" xfId="8" applyNumberFormat="1" applyFont="1" applyBorder="1" applyAlignment="1"/>
    <xf numFmtId="164" fontId="28" fillId="10" borderId="2" xfId="8" applyNumberFormat="1" applyFont="1" applyFill="1" applyBorder="1" applyAlignment="1"/>
    <xf numFmtId="164" fontId="29" fillId="11" borderId="2" xfId="8" applyNumberFormat="1" applyFont="1" applyFill="1" applyBorder="1" applyAlignment="1"/>
    <xf numFmtId="164" fontId="29" fillId="0" borderId="2" xfId="8" applyNumberFormat="1" applyFont="1" applyBorder="1" applyAlignment="1"/>
    <xf numFmtId="4" fontId="9" fillId="12" borderId="2" xfId="0" applyNumberFormat="1" applyFont="1" applyFill="1" applyBorder="1" applyAlignment="1">
      <alignment horizontal="right"/>
    </xf>
    <xf numFmtId="164" fontId="29" fillId="12" borderId="2" xfId="8" applyNumberFormat="1" applyFont="1" applyFill="1" applyBorder="1" applyAlignment="1"/>
    <xf numFmtId="164" fontId="29" fillId="11" borderId="4" xfId="8" applyNumberFormat="1" applyFont="1" applyFill="1" applyBorder="1" applyAlignment="1"/>
    <xf numFmtId="164" fontId="29" fillId="0" borderId="4" xfId="8" applyNumberFormat="1" applyFont="1" applyBorder="1" applyAlignment="1"/>
    <xf numFmtId="164" fontId="29" fillId="12" borderId="4" xfId="8" applyNumberFormat="1" applyFont="1" applyFill="1" applyBorder="1" applyAlignment="1"/>
    <xf numFmtId="164" fontId="28" fillId="10" borderId="8" xfId="8" applyNumberFormat="1" applyFont="1" applyFill="1" applyBorder="1" applyAlignment="1"/>
    <xf numFmtId="164" fontId="28" fillId="10" borderId="5" xfId="8" applyNumberFormat="1" applyFont="1" applyFill="1" applyBorder="1" applyAlignment="1"/>
    <xf numFmtId="164" fontId="26" fillId="9" borderId="4" xfId="8" applyNumberFormat="1" applyFont="1" applyFill="1" applyBorder="1" applyAlignment="1"/>
    <xf numFmtId="164" fontId="29" fillId="10" borderId="4" xfId="8" applyNumberFormat="1" applyFont="1" applyFill="1" applyBorder="1" applyAlignment="1"/>
    <xf numFmtId="164" fontId="29" fillId="12" borderId="5" xfId="8" applyNumberFormat="1" applyFont="1" applyFill="1" applyBorder="1" applyAlignment="1"/>
    <xf numFmtId="3" fontId="10" fillId="0" borderId="0" xfId="0" applyNumberFormat="1" applyFont="1" applyBorder="1" applyAlignment="1">
      <alignment horizontal="left" vertical="center" wrapText="1"/>
    </xf>
    <xf numFmtId="4" fontId="8" fillId="3" borderId="6" xfId="5" applyNumberFormat="1" applyFont="1" applyFill="1" applyBorder="1" applyAlignment="1">
      <alignment horizontal="right"/>
    </xf>
    <xf numFmtId="0" fontId="9" fillId="7" borderId="3" xfId="0" applyNumberFormat="1" applyFont="1" applyFill="1" applyBorder="1" applyAlignment="1">
      <alignment horizontal="center"/>
    </xf>
    <xf numFmtId="3" fontId="9" fillId="7" borderId="4" xfId="0" applyNumberFormat="1" applyFont="1" applyFill="1" applyBorder="1" applyAlignment="1">
      <alignment horizontal="center"/>
    </xf>
    <xf numFmtId="4" fontId="8" fillId="14" borderId="4" xfId="5" applyNumberFormat="1" applyFont="1" applyFill="1" applyBorder="1" applyAlignment="1">
      <alignment horizontal="right"/>
    </xf>
    <xf numFmtId="164" fontId="28" fillId="14" borderId="4" xfId="8" applyNumberFormat="1" applyFont="1" applyFill="1" applyBorder="1" applyAlignment="1"/>
    <xf numFmtId="4" fontId="30" fillId="7" borderId="4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/>
    </xf>
    <xf numFmtId="4" fontId="30" fillId="4" borderId="4" xfId="0" applyNumberFormat="1" applyFont="1" applyFill="1" applyBorder="1" applyAlignment="1">
      <alignment horizontal="center" vertical="center" wrapText="1"/>
    </xf>
    <xf numFmtId="4" fontId="30" fillId="4" borderId="2" xfId="0" applyNumberFormat="1" applyFont="1" applyFill="1" applyBorder="1" applyAlignment="1">
      <alignment horizontal="center" vertical="center" wrapText="1"/>
    </xf>
    <xf numFmtId="4" fontId="30" fillId="7" borderId="2" xfId="0" applyNumberFormat="1" applyFont="1" applyFill="1" applyBorder="1" applyAlignment="1">
      <alignment horizontal="center" vertical="center" wrapText="1"/>
    </xf>
    <xf numFmtId="4" fontId="30" fillId="7" borderId="6" xfId="0" applyNumberFormat="1" applyFont="1" applyFill="1" applyBorder="1" applyAlignment="1">
      <alignment horizontal="center" vertical="center" wrapText="1"/>
    </xf>
    <xf numFmtId="0" fontId="20" fillId="4" borderId="44" xfId="6" applyFont="1" applyFill="1" applyBorder="1"/>
    <xf numFmtId="49" fontId="20" fillId="4" borderId="10" xfId="6" applyNumberFormat="1" applyFont="1" applyFill="1" applyBorder="1" applyAlignment="1">
      <alignment horizontal="center" wrapText="1"/>
    </xf>
    <xf numFmtId="49" fontId="20" fillId="4" borderId="43" xfId="6" applyNumberFormat="1" applyFont="1" applyFill="1" applyBorder="1" applyAlignment="1">
      <alignment horizontal="center" wrapText="1"/>
    </xf>
    <xf numFmtId="4" fontId="20" fillId="4" borderId="13" xfId="6" applyNumberFormat="1" applyFont="1" applyFill="1" applyBorder="1" applyAlignment="1">
      <alignment horizontal="right" wrapText="1"/>
    </xf>
    <xf numFmtId="4" fontId="20" fillId="4" borderId="10" xfId="6" applyNumberFormat="1" applyFont="1" applyFill="1" applyBorder="1" applyAlignment="1">
      <alignment horizontal="right" wrapText="1"/>
    </xf>
    <xf numFmtId="4" fontId="20" fillId="4" borderId="11" xfId="6" applyNumberFormat="1" applyFont="1" applyFill="1" applyBorder="1" applyAlignment="1">
      <alignment horizontal="right" wrapText="1"/>
    </xf>
    <xf numFmtId="4" fontId="20" fillId="4" borderId="27" xfId="6" applyNumberFormat="1" applyFont="1" applyFill="1" applyBorder="1" applyAlignment="1">
      <alignment horizontal="right" wrapText="1"/>
    </xf>
    <xf numFmtId="0" fontId="6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 vertical="center" wrapText="1"/>
    </xf>
    <xf numFmtId="4" fontId="8" fillId="4" borderId="0" xfId="2" applyNumberFormat="1" applyFont="1" applyFill="1" applyBorder="1" applyAlignment="1">
      <alignment horizontal="right"/>
    </xf>
    <xf numFmtId="4" fontId="8" fillId="3" borderId="27" xfId="2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3" borderId="44" xfId="0" applyNumberFormat="1" applyFont="1" applyFill="1" applyBorder="1" applyAlignment="1">
      <alignment horizontal="center" vertical="center"/>
    </xf>
    <xf numFmtId="0" fontId="8" fillId="3" borderId="45" xfId="0" applyNumberFormat="1" applyFont="1" applyFill="1" applyBorder="1" applyAlignment="1">
      <alignment horizontal="center" vertical="center"/>
    </xf>
    <xf numFmtId="0" fontId="8" fillId="3" borderId="43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46" xfId="0" applyNumberFormat="1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49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64" fontId="8" fillId="3" borderId="50" xfId="0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 vertical="center"/>
    </xf>
    <xf numFmtId="164" fontId="8" fillId="3" borderId="52" xfId="0" applyNumberFormat="1" applyFont="1" applyFill="1" applyBorder="1" applyAlignment="1">
      <alignment horizontal="center" vertical="center"/>
    </xf>
    <xf numFmtId="4" fontId="25" fillId="3" borderId="16" xfId="6" applyNumberFormat="1" applyFont="1" applyFill="1" applyBorder="1" applyAlignment="1">
      <alignment horizontal="center"/>
    </xf>
    <xf numFmtId="4" fontId="25" fillId="3" borderId="18" xfId="6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6" applyFont="1" applyAlignment="1">
      <alignment horizontal="center"/>
    </xf>
    <xf numFmtId="3" fontId="8" fillId="4" borderId="53" xfId="6" applyNumberFormat="1" applyFont="1" applyFill="1" applyBorder="1" applyAlignment="1">
      <alignment horizontal="center" wrapText="1"/>
    </xf>
    <xf numFmtId="3" fontId="8" fillId="4" borderId="43" xfId="6" applyNumberFormat="1" applyFont="1" applyFill="1" applyBorder="1" applyAlignment="1">
      <alignment horizontal="center" wrapText="1"/>
    </xf>
  </cellXfs>
  <cellStyles count="9">
    <cellStyle name="Comma" xfId="2" builtinId="3"/>
    <cellStyle name="Comma 2" xfId="7"/>
    <cellStyle name="Normal" xfId="0" builtinId="0"/>
    <cellStyle name="Normal 2" xfId="5"/>
    <cellStyle name="Normal 3" xfId="3"/>
    <cellStyle name="Normal 3 2" xfId="8"/>
    <cellStyle name="Normal 4" xfId="4"/>
    <cellStyle name="Normalno 2" xfId="1"/>
    <cellStyle name="Normalno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5"/>
  <sheetViews>
    <sheetView zoomScale="75" zoomScaleNormal="75" workbookViewId="0">
      <selection activeCell="G26" sqref="G26"/>
    </sheetView>
  </sheetViews>
  <sheetFormatPr defaultColWidth="19.42578125" defaultRowHeight="18.75"/>
  <cols>
    <col min="1" max="1" width="32.42578125" style="29" customWidth="1"/>
    <col min="2" max="2" width="39.85546875" style="30" customWidth="1"/>
    <col min="3" max="3" width="19.7109375" style="2" bestFit="1" customWidth="1"/>
    <col min="4" max="4" width="19.7109375" style="31" bestFit="1" customWidth="1"/>
    <col min="5" max="5" width="16.140625" style="31" customWidth="1"/>
    <col min="6" max="6" width="19.42578125" style="1" customWidth="1"/>
    <col min="7" max="7" width="16.28515625" style="1" customWidth="1"/>
    <col min="8" max="8" width="20.7109375" style="1" customWidth="1"/>
    <col min="9" max="9" width="18.5703125" style="1" customWidth="1"/>
    <col min="10" max="10" width="19.7109375" style="1" bestFit="1" customWidth="1"/>
    <col min="11" max="11" width="19" style="1" customWidth="1"/>
    <col min="12" max="12" width="18.42578125" style="1" customWidth="1"/>
    <col min="13" max="14" width="19.7109375" style="1" bestFit="1" customWidth="1"/>
    <col min="15" max="15" width="19.7109375" style="1" customWidth="1"/>
    <col min="16" max="16" width="19.7109375" style="1" bestFit="1" customWidth="1"/>
    <col min="17" max="17" width="19.7109375" style="1" customWidth="1"/>
    <col min="18" max="18" width="19.7109375" style="1" bestFit="1" customWidth="1"/>
    <col min="19" max="19" width="19.5703125" style="1" bestFit="1" customWidth="1"/>
    <col min="20" max="20" width="19.7109375" style="1" bestFit="1" customWidth="1"/>
    <col min="21" max="21" width="19.5703125" style="1" bestFit="1" customWidth="1"/>
    <col min="22" max="68" width="19.42578125" style="52"/>
    <col min="69" max="16384" width="19.42578125" style="1"/>
  </cols>
  <sheetData>
    <row r="1" spans="1:22" ht="15.75" customHeight="1" thickBot="1">
      <c r="A1" s="357" t="s">
        <v>69</v>
      </c>
      <c r="B1" s="358"/>
      <c r="C1" s="358"/>
      <c r="D1" s="359"/>
      <c r="E1" s="337"/>
      <c r="T1" s="346" t="s">
        <v>12</v>
      </c>
      <c r="U1" s="347"/>
      <c r="V1" s="120"/>
    </row>
    <row r="2" spans="1:22" ht="20.25" customHeight="1">
      <c r="A2" s="364" t="s">
        <v>196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3" spans="1:22" ht="20.25" customHeight="1">
      <c r="A3" s="4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290"/>
      <c r="M3" s="5"/>
      <c r="N3" s="3"/>
      <c r="O3" s="292"/>
      <c r="P3" s="3"/>
      <c r="Q3" s="341"/>
      <c r="R3" s="3"/>
      <c r="S3" s="3"/>
      <c r="T3" s="3"/>
      <c r="U3" s="3"/>
      <c r="V3" s="120"/>
    </row>
    <row r="4" spans="1:22" ht="18" customHeight="1">
      <c r="A4" s="6" t="s">
        <v>13</v>
      </c>
      <c r="B4" s="7"/>
      <c r="C4" s="8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2" ht="22.5" customHeight="1">
      <c r="A5" s="12" t="s">
        <v>69</v>
      </c>
      <c r="B5" s="13"/>
      <c r="C5" s="14"/>
      <c r="D5" s="15"/>
      <c r="E5" s="1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2" ht="16.5" customHeight="1" thickBot="1">
      <c r="A6" s="16"/>
      <c r="B6" s="10"/>
      <c r="C6" s="11"/>
      <c r="D6" s="15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2" ht="36">
      <c r="A7" s="228" t="s">
        <v>14</v>
      </c>
      <c r="B7" s="133" t="s">
        <v>177</v>
      </c>
      <c r="C7" s="134" t="s">
        <v>159</v>
      </c>
      <c r="D7" s="135" t="s">
        <v>178</v>
      </c>
      <c r="E7" s="338"/>
      <c r="F7" s="360" t="s">
        <v>78</v>
      </c>
      <c r="G7" s="360"/>
      <c r="H7" s="360"/>
      <c r="I7" s="360"/>
      <c r="J7" s="360"/>
      <c r="K7" s="360"/>
      <c r="L7" s="360"/>
      <c r="M7" s="360"/>
      <c r="N7" s="360"/>
      <c r="O7" s="289"/>
      <c r="P7" s="18"/>
      <c r="Q7" s="18"/>
      <c r="R7" s="360"/>
      <c r="S7" s="360"/>
      <c r="T7" s="360"/>
      <c r="U7" s="360"/>
    </row>
    <row r="8" spans="1:22" ht="19.5" customHeight="1">
      <c r="A8" s="136" t="s">
        <v>9</v>
      </c>
      <c r="B8" s="19">
        <f>D192+E192+F192+H192+I192+J192</f>
        <v>7195023.2999999998</v>
      </c>
      <c r="C8" s="20">
        <v>6861216</v>
      </c>
      <c r="D8" s="340">
        <v>6861216</v>
      </c>
      <c r="E8" s="339"/>
      <c r="F8" s="360"/>
      <c r="G8" s="360"/>
      <c r="H8" s="360"/>
      <c r="I8" s="360"/>
      <c r="J8" s="360"/>
      <c r="K8" s="363"/>
      <c r="L8" s="363"/>
      <c r="M8" s="363"/>
      <c r="N8" s="363"/>
      <c r="O8" s="291"/>
      <c r="P8" s="21"/>
      <c r="Q8" s="21"/>
      <c r="R8" s="361"/>
      <c r="S8" s="361"/>
      <c r="T8" s="361"/>
      <c r="U8" s="361"/>
    </row>
    <row r="9" spans="1:22" ht="36.75" customHeight="1">
      <c r="A9" s="136" t="s">
        <v>62</v>
      </c>
      <c r="B9" s="19">
        <v>700</v>
      </c>
      <c r="C9" s="20">
        <v>700</v>
      </c>
      <c r="D9" s="340">
        <v>700</v>
      </c>
      <c r="E9" s="339"/>
      <c r="F9" s="360" t="s">
        <v>153</v>
      </c>
      <c r="G9" s="360"/>
      <c r="H9" s="360"/>
      <c r="I9" s="360"/>
      <c r="J9" s="360"/>
      <c r="K9" s="360"/>
      <c r="L9" s="360"/>
      <c r="M9" s="360"/>
      <c r="N9" s="360"/>
      <c r="O9" s="289"/>
      <c r="P9" s="22"/>
      <c r="Q9" s="22"/>
      <c r="R9" s="361"/>
      <c r="S9" s="361"/>
      <c r="T9" s="361"/>
      <c r="U9" s="361"/>
    </row>
    <row r="10" spans="1:22" ht="21" customHeight="1">
      <c r="A10" s="136" t="s">
        <v>152</v>
      </c>
      <c r="B10" s="19">
        <f>K192+L192+K194-700</f>
        <v>671253</v>
      </c>
      <c r="C10" s="20">
        <v>555650</v>
      </c>
      <c r="D10" s="340">
        <v>555650</v>
      </c>
      <c r="E10" s="339"/>
      <c r="F10" s="132"/>
      <c r="G10" s="318"/>
      <c r="H10" s="17"/>
      <c r="I10" s="342"/>
      <c r="J10" s="17"/>
      <c r="K10" s="17"/>
      <c r="L10" s="289"/>
      <c r="M10" s="17"/>
      <c r="N10" s="17"/>
      <c r="O10" s="289"/>
      <c r="P10" s="22"/>
      <c r="Q10" s="22"/>
      <c r="R10" s="23"/>
      <c r="S10" s="23"/>
      <c r="T10" s="23"/>
      <c r="U10" s="23"/>
    </row>
    <row r="11" spans="1:22" ht="36.75" customHeight="1">
      <c r="A11" s="244" t="s">
        <v>158</v>
      </c>
      <c r="B11" s="24">
        <f>R192</f>
        <v>28500</v>
      </c>
      <c r="C11" s="20">
        <v>0</v>
      </c>
      <c r="D11" s="340">
        <v>0</v>
      </c>
      <c r="E11" s="339"/>
      <c r="F11" s="360" t="s">
        <v>79</v>
      </c>
      <c r="G11" s="360"/>
      <c r="H11" s="360"/>
      <c r="I11" s="360"/>
      <c r="J11" s="360"/>
      <c r="K11" s="363"/>
      <c r="L11" s="363"/>
      <c r="M11" s="363"/>
      <c r="N11" s="363"/>
      <c r="O11" s="291"/>
      <c r="P11" s="22"/>
      <c r="Q11" s="22"/>
      <c r="R11" s="361"/>
      <c r="S11" s="361"/>
      <c r="T11" s="361"/>
      <c r="U11" s="361"/>
    </row>
    <row r="12" spans="1:22">
      <c r="A12" s="137" t="s">
        <v>1</v>
      </c>
      <c r="B12" s="19">
        <f>P192+Q192</f>
        <v>9000</v>
      </c>
      <c r="C12" s="20">
        <v>0</v>
      </c>
      <c r="D12" s="340">
        <v>0</v>
      </c>
      <c r="E12" s="339"/>
      <c r="F12" s="344" t="s">
        <v>80</v>
      </c>
      <c r="G12" s="344"/>
      <c r="H12" s="344"/>
      <c r="I12" s="344"/>
      <c r="J12" s="344"/>
      <c r="K12" s="345"/>
      <c r="L12" s="345"/>
      <c r="M12" s="345"/>
      <c r="N12" s="345"/>
      <c r="O12" s="288"/>
      <c r="P12" s="25"/>
      <c r="Q12" s="25"/>
      <c r="R12" s="345"/>
      <c r="S12" s="345"/>
      <c r="T12" s="345"/>
      <c r="U12" s="345"/>
    </row>
    <row r="13" spans="1:22">
      <c r="A13" s="137" t="s">
        <v>11</v>
      </c>
      <c r="B13" s="19">
        <f>N192+O192</f>
        <v>83276.11</v>
      </c>
      <c r="C13" s="20">
        <v>45500</v>
      </c>
      <c r="D13" s="340">
        <v>45500</v>
      </c>
      <c r="E13" s="339"/>
      <c r="F13" s="10"/>
      <c r="G13" s="10"/>
      <c r="H13" s="10"/>
      <c r="I13" s="10"/>
      <c r="J13" s="10"/>
      <c r="K13" s="26"/>
      <c r="L13" s="26"/>
      <c r="M13" s="26"/>
      <c r="N13" s="10"/>
      <c r="O13" s="10"/>
      <c r="P13" s="10"/>
      <c r="Q13" s="10"/>
      <c r="R13" s="10"/>
      <c r="S13" s="10"/>
    </row>
    <row r="14" spans="1:22" ht="19.5" thickBot="1">
      <c r="A14" s="138" t="s">
        <v>15</v>
      </c>
      <c r="B14" s="54">
        <f>SUM(B8:B13)</f>
        <v>7987752.4100000001</v>
      </c>
      <c r="C14" s="54">
        <v>7463066</v>
      </c>
      <c r="D14" s="139">
        <v>7463066</v>
      </c>
      <c r="E14" s="27"/>
      <c r="F14" s="10"/>
      <c r="G14" s="10"/>
      <c r="H14" s="10"/>
      <c r="I14" s="10"/>
      <c r="J14" s="10"/>
      <c r="K14" s="28"/>
      <c r="L14" s="28"/>
      <c r="M14" s="28"/>
      <c r="N14" s="10"/>
      <c r="O14" s="10"/>
      <c r="P14" s="10"/>
      <c r="Q14" s="10"/>
      <c r="R14" s="10"/>
      <c r="S14" s="10"/>
    </row>
    <row r="15" spans="1:22" ht="37.5" customHeight="1" thickBot="1">
      <c r="A15" s="232" t="s">
        <v>184</v>
      </c>
      <c r="B15" s="231">
        <v>-80000</v>
      </c>
      <c r="R15" s="10"/>
      <c r="S15" s="10"/>
    </row>
    <row r="16" spans="1:22" ht="22.5" customHeight="1" thickBot="1">
      <c r="A16" s="233" t="s">
        <v>15</v>
      </c>
      <c r="B16" s="139">
        <f>B14+B15</f>
        <v>7907752.4100000001</v>
      </c>
      <c r="R16" s="10"/>
      <c r="S16" s="10"/>
    </row>
    <row r="17" spans="1:21" ht="30.75" customHeight="1">
      <c r="B17" s="2"/>
      <c r="R17" s="10"/>
      <c r="S17" s="10"/>
    </row>
    <row r="18" spans="1:21" ht="30.75" customHeight="1">
      <c r="R18" s="10"/>
      <c r="S18" s="10"/>
    </row>
    <row r="19" spans="1:21" ht="30.75" customHeight="1">
      <c r="B19" s="2"/>
      <c r="R19" s="10"/>
      <c r="S19" s="10"/>
    </row>
    <row r="20" spans="1:21" ht="30.75" customHeight="1">
      <c r="R20" s="10"/>
      <c r="S20" s="10"/>
    </row>
    <row r="21" spans="1:21" ht="30.75" customHeight="1">
      <c r="R21" s="10"/>
      <c r="S21" s="10"/>
    </row>
    <row r="22" spans="1:21" ht="30.75" customHeight="1">
      <c r="R22" s="10"/>
      <c r="S22" s="10"/>
    </row>
    <row r="23" spans="1:21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21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21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21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21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21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1">
      <c r="A29" s="16"/>
      <c r="B29" s="16"/>
      <c r="C29" s="11"/>
      <c r="D29" s="7"/>
      <c r="E29" s="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21" ht="19.5">
      <c r="A30" s="34"/>
      <c r="B30" s="34"/>
      <c r="C30" s="35"/>
      <c r="D30" s="36"/>
      <c r="E30" s="36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</row>
    <row r="31" spans="1:21" ht="8.25" customHeight="1">
      <c r="A31" s="38"/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1"/>
    </row>
    <row r="32" spans="1:21" ht="9.75" customHeight="1">
      <c r="A32" s="38"/>
      <c r="B32" s="38"/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2"/>
      <c r="U32" s="42"/>
    </row>
    <row r="33" spans="1:68" s="31" customFormat="1" ht="21.75" customHeight="1" thickBot="1">
      <c r="A33" s="43" t="s">
        <v>16</v>
      </c>
      <c r="B33" s="44"/>
      <c r="C33" s="11"/>
      <c r="D33" s="44" t="s">
        <v>70</v>
      </c>
      <c r="E33" s="44"/>
      <c r="F33" s="13"/>
      <c r="G33" s="13"/>
      <c r="H33" s="13"/>
      <c r="I33" s="13"/>
      <c r="J33" s="13"/>
      <c r="K33" s="13"/>
      <c r="L33" s="13"/>
      <c r="M33" s="13"/>
      <c r="N33" s="10"/>
      <c r="O33" s="10"/>
      <c r="P33" s="10"/>
      <c r="Q33" s="10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</row>
    <row r="34" spans="1:68" ht="107.25" customHeight="1">
      <c r="A34" s="45" t="s">
        <v>17</v>
      </c>
      <c r="B34" s="46" t="s">
        <v>0</v>
      </c>
      <c r="C34" s="47" t="s">
        <v>179</v>
      </c>
      <c r="D34" s="48" t="s">
        <v>72</v>
      </c>
      <c r="E34" s="48" t="s">
        <v>197</v>
      </c>
      <c r="F34" s="48" t="s">
        <v>74</v>
      </c>
      <c r="G34" s="48" t="s">
        <v>197</v>
      </c>
      <c r="H34" s="48" t="s">
        <v>75</v>
      </c>
      <c r="I34" s="48" t="s">
        <v>197</v>
      </c>
      <c r="J34" s="48" t="s">
        <v>73</v>
      </c>
      <c r="K34" s="48" t="s">
        <v>71</v>
      </c>
      <c r="L34" s="48" t="s">
        <v>197</v>
      </c>
      <c r="M34" s="48" t="s">
        <v>8</v>
      </c>
      <c r="N34" s="48" t="s">
        <v>11</v>
      </c>
      <c r="O34" s="48" t="s">
        <v>197</v>
      </c>
      <c r="P34" s="48" t="s">
        <v>1</v>
      </c>
      <c r="Q34" s="48" t="s">
        <v>197</v>
      </c>
      <c r="R34" s="48" t="s">
        <v>158</v>
      </c>
      <c r="S34" s="48" t="s">
        <v>24</v>
      </c>
      <c r="T34" s="49" t="s">
        <v>157</v>
      </c>
      <c r="U34" s="50" t="s">
        <v>180</v>
      </c>
    </row>
    <row r="35" spans="1:68" ht="19.5" thickBot="1">
      <c r="A35" s="51">
        <v>3</v>
      </c>
      <c r="B35" s="124"/>
      <c r="C35" s="123">
        <f t="shared" ref="C35:C66" si="0">D35+E35+F35+G35+H35+I35+J35+K35+L35+M35+N35+O35+P35+Q35+R35+S35</f>
        <v>7711982.9199999999</v>
      </c>
      <c r="D35" s="293">
        <f>D36+D44</f>
        <v>6046000</v>
      </c>
      <c r="E35" s="293">
        <f>E36+E44</f>
        <v>-170000</v>
      </c>
      <c r="F35" s="269">
        <v>302000</v>
      </c>
      <c r="G35" s="269">
        <f>G44+G152</f>
        <v>0</v>
      </c>
      <c r="H35" s="269">
        <v>443523.30000000005</v>
      </c>
      <c r="I35" s="269">
        <f>I44</f>
        <v>-16500</v>
      </c>
      <c r="J35" s="283">
        <v>570000</v>
      </c>
      <c r="K35" s="283">
        <v>409130</v>
      </c>
      <c r="L35" s="283">
        <f>L44+L152+L159</f>
        <v>9300</v>
      </c>
      <c r="M35" s="145">
        <v>0</v>
      </c>
      <c r="N35" s="245">
        <v>86029.62</v>
      </c>
      <c r="O35" s="245">
        <f>O44</f>
        <v>-5000</v>
      </c>
      <c r="P35" s="245">
        <v>8000</v>
      </c>
      <c r="Q35" s="245">
        <f>Q44</f>
        <v>1000</v>
      </c>
      <c r="R35" s="245">
        <v>28500</v>
      </c>
      <c r="S35" s="145">
        <v>0</v>
      </c>
      <c r="T35" s="123">
        <v>7806180</v>
      </c>
      <c r="U35" s="145">
        <v>7806180</v>
      </c>
    </row>
    <row r="36" spans="1:68" ht="19.5" thickBot="1">
      <c r="A36" s="237">
        <v>31</v>
      </c>
      <c r="B36" s="238" t="s">
        <v>7</v>
      </c>
      <c r="C36" s="239">
        <f t="shared" si="0"/>
        <v>5839829.6200000001</v>
      </c>
      <c r="D36" s="240">
        <f>D37+D39+D41</f>
        <v>5852000</v>
      </c>
      <c r="E36" s="240">
        <f>E39+E41</f>
        <v>-75000</v>
      </c>
      <c r="F36" s="246">
        <v>0</v>
      </c>
      <c r="G36" s="246">
        <v>0</v>
      </c>
      <c r="H36" s="246">
        <v>0</v>
      </c>
      <c r="I36" s="246">
        <v>0</v>
      </c>
      <c r="J36" s="270">
        <v>20000</v>
      </c>
      <c r="K36" s="270">
        <v>0</v>
      </c>
      <c r="L36" s="270">
        <v>0</v>
      </c>
      <c r="M36" s="241">
        <v>0</v>
      </c>
      <c r="N36" s="246">
        <v>42829.62</v>
      </c>
      <c r="O36" s="246">
        <v>0</v>
      </c>
      <c r="P36" s="246">
        <v>0</v>
      </c>
      <c r="Q36" s="246">
        <v>0</v>
      </c>
      <c r="R36" s="246">
        <v>0</v>
      </c>
      <c r="S36" s="241">
        <v>0</v>
      </c>
      <c r="T36" s="242">
        <v>5872000</v>
      </c>
      <c r="U36" s="243">
        <v>5872000</v>
      </c>
    </row>
    <row r="37" spans="1:68" s="56" customFormat="1">
      <c r="A37" s="55">
        <v>311</v>
      </c>
      <c r="B37" s="55" t="s">
        <v>20</v>
      </c>
      <c r="C37" s="126">
        <f t="shared" si="0"/>
        <v>4842829.62</v>
      </c>
      <c r="D37" s="171">
        <f>D38</f>
        <v>4800000</v>
      </c>
      <c r="E37" s="319">
        <v>0</v>
      </c>
      <c r="F37" s="247">
        <v>0</v>
      </c>
      <c r="G37" s="247">
        <v>0</v>
      </c>
      <c r="H37" s="247">
        <v>0</v>
      </c>
      <c r="I37" s="247">
        <v>0</v>
      </c>
      <c r="J37" s="284">
        <v>0</v>
      </c>
      <c r="K37" s="284">
        <v>0</v>
      </c>
      <c r="L37" s="284">
        <v>0</v>
      </c>
      <c r="M37" s="236">
        <v>0</v>
      </c>
      <c r="N37" s="247">
        <v>42829.62</v>
      </c>
      <c r="O37" s="247">
        <v>0</v>
      </c>
      <c r="P37" s="247">
        <v>0</v>
      </c>
      <c r="Q37" s="247">
        <v>0</v>
      </c>
      <c r="R37" s="247">
        <v>0</v>
      </c>
      <c r="S37" s="236">
        <v>0</v>
      </c>
      <c r="T37" s="126">
        <v>4800000</v>
      </c>
      <c r="U37" s="146">
        <v>4800000</v>
      </c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>
      <c r="A38" s="58">
        <v>31111</v>
      </c>
      <c r="B38" s="58" t="s">
        <v>29</v>
      </c>
      <c r="C38" s="326">
        <f t="shared" si="0"/>
        <v>4842829.62</v>
      </c>
      <c r="D38" s="172">
        <v>4800000</v>
      </c>
      <c r="E38" s="172">
        <v>0</v>
      </c>
      <c r="F38" s="142">
        <v>0</v>
      </c>
      <c r="G38" s="142">
        <v>0</v>
      </c>
      <c r="H38" s="142">
        <v>0</v>
      </c>
      <c r="I38" s="142">
        <v>0</v>
      </c>
      <c r="J38" s="187">
        <v>0</v>
      </c>
      <c r="K38" s="187">
        <v>0</v>
      </c>
      <c r="L38" s="187">
        <v>0</v>
      </c>
      <c r="M38" s="142">
        <v>0</v>
      </c>
      <c r="N38" s="142">
        <v>42829.62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22">
        <v>4800000</v>
      </c>
      <c r="U38" s="148">
        <v>4800000</v>
      </c>
    </row>
    <row r="39" spans="1:68" s="56" customFormat="1">
      <c r="A39" s="59">
        <v>312</v>
      </c>
      <c r="B39" s="59" t="s">
        <v>18</v>
      </c>
      <c r="C39" s="127">
        <f t="shared" si="0"/>
        <v>215000</v>
      </c>
      <c r="D39" s="188">
        <f>D40</f>
        <v>170000</v>
      </c>
      <c r="E39" s="188">
        <v>25000</v>
      </c>
      <c r="F39" s="248">
        <v>0</v>
      </c>
      <c r="G39" s="248">
        <v>0</v>
      </c>
      <c r="H39" s="248">
        <v>0</v>
      </c>
      <c r="I39" s="248">
        <v>0</v>
      </c>
      <c r="J39" s="254">
        <v>20000</v>
      </c>
      <c r="K39" s="254">
        <v>0</v>
      </c>
      <c r="L39" s="254">
        <v>0</v>
      </c>
      <c r="M39" s="143">
        <v>0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143">
        <v>0</v>
      </c>
      <c r="T39" s="127">
        <v>190000</v>
      </c>
      <c r="U39" s="143">
        <v>190000</v>
      </c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>
      <c r="A40" s="60">
        <v>3121</v>
      </c>
      <c r="B40" s="60" t="s">
        <v>30</v>
      </c>
      <c r="C40" s="326">
        <f t="shared" si="0"/>
        <v>215000</v>
      </c>
      <c r="D40" s="189">
        <v>170000</v>
      </c>
      <c r="E40" s="189">
        <v>25000</v>
      </c>
      <c r="F40" s="144">
        <v>0</v>
      </c>
      <c r="G40" s="144">
        <v>0</v>
      </c>
      <c r="H40" s="144">
        <v>0</v>
      </c>
      <c r="I40" s="144">
        <v>0</v>
      </c>
      <c r="J40" s="189">
        <v>20000</v>
      </c>
      <c r="K40" s="189">
        <v>0</v>
      </c>
      <c r="L40" s="189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22">
        <v>190000</v>
      </c>
      <c r="U40" s="149">
        <v>190000</v>
      </c>
    </row>
    <row r="41" spans="1:68" s="56" customFormat="1">
      <c r="A41" s="61">
        <v>313</v>
      </c>
      <c r="B41" s="61" t="s">
        <v>26</v>
      </c>
      <c r="C41" s="127">
        <f t="shared" si="0"/>
        <v>782000</v>
      </c>
      <c r="D41" s="186">
        <f>D42+D43</f>
        <v>882000</v>
      </c>
      <c r="E41" s="186">
        <f>E43</f>
        <v>-100000</v>
      </c>
      <c r="F41" s="249">
        <v>0</v>
      </c>
      <c r="G41" s="249">
        <v>0</v>
      </c>
      <c r="H41" s="249">
        <v>0</v>
      </c>
      <c r="I41" s="249">
        <v>0</v>
      </c>
      <c r="J41" s="263">
        <v>0</v>
      </c>
      <c r="K41" s="263">
        <v>0</v>
      </c>
      <c r="L41" s="263">
        <v>0</v>
      </c>
      <c r="M41" s="141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141">
        <v>0</v>
      </c>
      <c r="T41" s="127">
        <v>882000</v>
      </c>
      <c r="U41" s="141">
        <v>882000</v>
      </c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>
      <c r="A42" s="60">
        <v>3132</v>
      </c>
      <c r="B42" s="60" t="s">
        <v>31</v>
      </c>
      <c r="C42" s="326">
        <f t="shared" si="0"/>
        <v>755000</v>
      </c>
      <c r="D42" s="189">
        <v>755000</v>
      </c>
      <c r="E42" s="189">
        <v>0</v>
      </c>
      <c r="F42" s="144">
        <v>0</v>
      </c>
      <c r="G42" s="144">
        <v>0</v>
      </c>
      <c r="H42" s="144">
        <v>0</v>
      </c>
      <c r="I42" s="144">
        <v>0</v>
      </c>
      <c r="J42" s="189">
        <v>0</v>
      </c>
      <c r="K42" s="189">
        <v>0</v>
      </c>
      <c r="L42" s="189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22">
        <v>755000</v>
      </c>
      <c r="U42" s="149">
        <v>755000</v>
      </c>
    </row>
    <row r="43" spans="1:68">
      <c r="A43" s="60">
        <v>3133</v>
      </c>
      <c r="B43" s="60" t="s">
        <v>32</v>
      </c>
      <c r="C43" s="326">
        <f t="shared" si="0"/>
        <v>27000</v>
      </c>
      <c r="D43" s="189">
        <v>127000</v>
      </c>
      <c r="E43" s="189">
        <v>-100000</v>
      </c>
      <c r="F43" s="150">
        <v>0</v>
      </c>
      <c r="G43" s="150">
        <v>0</v>
      </c>
      <c r="H43" s="150">
        <v>0</v>
      </c>
      <c r="I43" s="150">
        <v>0</v>
      </c>
      <c r="J43" s="189">
        <v>0</v>
      </c>
      <c r="K43" s="189">
        <v>0</v>
      </c>
      <c r="L43" s="189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22">
        <v>127000</v>
      </c>
      <c r="U43" s="149">
        <v>127000</v>
      </c>
    </row>
    <row r="44" spans="1:68" ht="19.5" thickBot="1">
      <c r="A44" s="53">
        <v>32</v>
      </c>
      <c r="B44" s="53" t="s">
        <v>19</v>
      </c>
      <c r="C44" s="125">
        <f t="shared" si="0"/>
        <v>1854166.56</v>
      </c>
      <c r="D44" s="185">
        <f>D84+D135</f>
        <v>194000</v>
      </c>
      <c r="E44" s="185">
        <f>E84</f>
        <v>-95000</v>
      </c>
      <c r="F44" s="271">
        <v>298043.26</v>
      </c>
      <c r="G44" s="271">
        <f>G45+G61+G84+G131+G135</f>
        <v>0</v>
      </c>
      <c r="H44" s="271">
        <v>443523.30000000005</v>
      </c>
      <c r="I44" s="271">
        <f>I84</f>
        <v>-16500</v>
      </c>
      <c r="J44" s="260">
        <v>550000</v>
      </c>
      <c r="K44" s="301">
        <v>402600</v>
      </c>
      <c r="L44" s="301">
        <f>L45+L61+L84+L131+L135</f>
        <v>1800</v>
      </c>
      <c r="M44" s="140">
        <v>0</v>
      </c>
      <c r="N44" s="250">
        <v>43200</v>
      </c>
      <c r="O44" s="250">
        <f>O131</f>
        <v>-5000</v>
      </c>
      <c r="P44" s="250">
        <v>8000</v>
      </c>
      <c r="Q44" s="250">
        <f>Q131</f>
        <v>1000</v>
      </c>
      <c r="R44" s="250">
        <v>28500</v>
      </c>
      <c r="S44" s="140">
        <v>0</v>
      </c>
      <c r="T44" s="125">
        <v>1926900</v>
      </c>
      <c r="U44" s="140">
        <v>1926900</v>
      </c>
    </row>
    <row r="45" spans="1:68" s="56" customFormat="1" ht="33" customHeight="1">
      <c r="A45" s="55">
        <v>321</v>
      </c>
      <c r="B45" s="62" t="s">
        <v>63</v>
      </c>
      <c r="C45" s="127">
        <f t="shared" si="0"/>
        <v>622067.28</v>
      </c>
      <c r="D45" s="294">
        <v>0</v>
      </c>
      <c r="E45" s="294">
        <v>0</v>
      </c>
      <c r="F45" s="272">
        <v>17867.28</v>
      </c>
      <c r="G45" s="272">
        <v>0</v>
      </c>
      <c r="H45" s="272">
        <v>0</v>
      </c>
      <c r="I45" s="272">
        <v>0</v>
      </c>
      <c r="J45" s="261">
        <v>550000</v>
      </c>
      <c r="K45" s="302">
        <v>42500</v>
      </c>
      <c r="L45" s="302">
        <f>L46+L55+L58</f>
        <v>4500</v>
      </c>
      <c r="M45" s="146">
        <v>0</v>
      </c>
      <c r="N45" s="251">
        <v>7200</v>
      </c>
      <c r="O45" s="251">
        <v>0</v>
      </c>
      <c r="P45" s="251">
        <v>0</v>
      </c>
      <c r="Q45" s="251">
        <v>0</v>
      </c>
      <c r="R45" s="251">
        <v>0</v>
      </c>
      <c r="S45" s="146">
        <v>0</v>
      </c>
      <c r="T45" s="127">
        <v>613613</v>
      </c>
      <c r="U45" s="146">
        <v>613613</v>
      </c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s="65" customFormat="1">
      <c r="A46" s="63">
        <v>3211</v>
      </c>
      <c r="B46" s="64" t="s">
        <v>33</v>
      </c>
      <c r="C46" s="328">
        <f t="shared" si="0"/>
        <v>47323.28</v>
      </c>
      <c r="D46" s="295">
        <v>0</v>
      </c>
      <c r="E46" s="295">
        <v>0</v>
      </c>
      <c r="F46" s="273">
        <v>12323.28</v>
      </c>
      <c r="G46" s="273">
        <v>0</v>
      </c>
      <c r="H46" s="273">
        <v>0</v>
      </c>
      <c r="I46" s="273">
        <v>0</v>
      </c>
      <c r="J46" s="253">
        <v>0</v>
      </c>
      <c r="K46" s="303">
        <v>33500</v>
      </c>
      <c r="L46" s="303">
        <f>L47+L48+L49+L50+L51</f>
        <v>1500</v>
      </c>
      <c r="M46" s="151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151">
        <v>0</v>
      </c>
      <c r="T46" s="165">
        <v>45613</v>
      </c>
      <c r="U46" s="151">
        <v>45613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</row>
    <row r="47" spans="1:68">
      <c r="A47" s="58">
        <v>32111</v>
      </c>
      <c r="B47" s="66" t="s">
        <v>81</v>
      </c>
      <c r="C47" s="326">
        <f t="shared" si="0"/>
        <v>13432.18</v>
      </c>
      <c r="D47" s="167">
        <v>0</v>
      </c>
      <c r="E47" s="167">
        <v>0</v>
      </c>
      <c r="F47" s="152">
        <v>9432.18</v>
      </c>
      <c r="G47" s="152">
        <v>0</v>
      </c>
      <c r="H47" s="152">
        <v>0</v>
      </c>
      <c r="I47" s="152">
        <v>0</v>
      </c>
      <c r="J47" s="172">
        <v>0</v>
      </c>
      <c r="K47" s="304">
        <v>6000</v>
      </c>
      <c r="L47" s="304">
        <v>-2000</v>
      </c>
      <c r="M47" s="147">
        <v>0</v>
      </c>
      <c r="N47" s="147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22">
        <v>15500</v>
      </c>
      <c r="U47" s="148">
        <v>15500</v>
      </c>
    </row>
    <row r="48" spans="1:68" ht="36.75">
      <c r="A48" s="58">
        <v>32112</v>
      </c>
      <c r="B48" s="66" t="s">
        <v>82</v>
      </c>
      <c r="C48" s="326">
        <f t="shared" si="0"/>
        <v>10000</v>
      </c>
      <c r="D48" s="167">
        <v>0</v>
      </c>
      <c r="E48" s="167">
        <v>0</v>
      </c>
      <c r="F48" s="152">
        <v>0</v>
      </c>
      <c r="G48" s="152">
        <v>0</v>
      </c>
      <c r="H48" s="152">
        <v>0</v>
      </c>
      <c r="I48" s="152">
        <v>0</v>
      </c>
      <c r="J48" s="172">
        <v>0</v>
      </c>
      <c r="K48" s="304">
        <v>11000</v>
      </c>
      <c r="L48" s="304">
        <v>-1000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22">
        <v>8000</v>
      </c>
      <c r="U48" s="148">
        <v>8000</v>
      </c>
    </row>
    <row r="49" spans="1:68" ht="36.75">
      <c r="A49" s="58">
        <v>32113</v>
      </c>
      <c r="B49" s="66" t="s">
        <v>83</v>
      </c>
      <c r="C49" s="326">
        <f t="shared" si="0"/>
        <v>8113</v>
      </c>
      <c r="D49" s="167">
        <v>0</v>
      </c>
      <c r="E49" s="167">
        <v>0</v>
      </c>
      <c r="F49" s="152">
        <v>1113</v>
      </c>
      <c r="G49" s="152">
        <v>0</v>
      </c>
      <c r="H49" s="152">
        <v>0</v>
      </c>
      <c r="I49" s="152">
        <v>0</v>
      </c>
      <c r="J49" s="172">
        <v>0</v>
      </c>
      <c r="K49" s="304">
        <v>4000</v>
      </c>
      <c r="L49" s="304">
        <v>3000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22">
        <v>5113</v>
      </c>
      <c r="U49" s="148">
        <v>5113</v>
      </c>
    </row>
    <row r="50" spans="1:68" ht="36.75">
      <c r="A50" s="58">
        <v>32114</v>
      </c>
      <c r="B50" s="66" t="s">
        <v>84</v>
      </c>
      <c r="C50" s="326">
        <f t="shared" si="0"/>
        <v>3500</v>
      </c>
      <c r="D50" s="167">
        <v>0</v>
      </c>
      <c r="E50" s="167">
        <v>0</v>
      </c>
      <c r="F50" s="152">
        <v>0</v>
      </c>
      <c r="G50" s="152">
        <v>0</v>
      </c>
      <c r="H50" s="152">
        <v>0</v>
      </c>
      <c r="I50" s="152">
        <v>0</v>
      </c>
      <c r="J50" s="172">
        <v>0</v>
      </c>
      <c r="K50" s="304">
        <v>4000</v>
      </c>
      <c r="L50" s="304">
        <v>-500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22">
        <v>5000</v>
      </c>
      <c r="U50" s="148">
        <v>5000</v>
      </c>
    </row>
    <row r="51" spans="1:68" ht="36.75">
      <c r="A51" s="58">
        <v>32115</v>
      </c>
      <c r="B51" s="66" t="s">
        <v>85</v>
      </c>
      <c r="C51" s="326">
        <f t="shared" si="0"/>
        <v>10778.1</v>
      </c>
      <c r="D51" s="167">
        <v>0</v>
      </c>
      <c r="E51" s="167">
        <v>0</v>
      </c>
      <c r="F51" s="152">
        <v>1778.1</v>
      </c>
      <c r="G51" s="152"/>
      <c r="H51" s="152">
        <v>0</v>
      </c>
      <c r="I51" s="152">
        <v>0</v>
      </c>
      <c r="J51" s="172">
        <v>0</v>
      </c>
      <c r="K51" s="304">
        <v>7000</v>
      </c>
      <c r="L51" s="304">
        <v>2000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22">
        <v>9000</v>
      </c>
      <c r="U51" s="148">
        <v>9000</v>
      </c>
    </row>
    <row r="52" spans="1:68" ht="36.75">
      <c r="A52" s="58">
        <v>32116</v>
      </c>
      <c r="B52" s="66" t="s">
        <v>86</v>
      </c>
      <c r="C52" s="326">
        <f t="shared" si="0"/>
        <v>1500</v>
      </c>
      <c r="D52" s="167">
        <v>0</v>
      </c>
      <c r="E52" s="167">
        <v>0</v>
      </c>
      <c r="F52" s="152">
        <v>0</v>
      </c>
      <c r="G52" s="152">
        <v>0</v>
      </c>
      <c r="H52" s="152">
        <v>0</v>
      </c>
      <c r="I52" s="152">
        <v>0</v>
      </c>
      <c r="J52" s="172">
        <v>0</v>
      </c>
      <c r="K52" s="304">
        <v>1500</v>
      </c>
      <c r="L52" s="304">
        <v>0</v>
      </c>
      <c r="M52" s="147">
        <v>0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22">
        <v>3000</v>
      </c>
      <c r="U52" s="148">
        <v>3000</v>
      </c>
    </row>
    <row r="53" spans="1:68">
      <c r="A53" s="58">
        <v>32117</v>
      </c>
      <c r="B53" s="66" t="s">
        <v>87</v>
      </c>
      <c r="C53" s="326">
        <f t="shared" si="0"/>
        <v>0</v>
      </c>
      <c r="D53" s="167">
        <v>0</v>
      </c>
      <c r="E53" s="167">
        <v>0</v>
      </c>
      <c r="F53" s="152">
        <v>0</v>
      </c>
      <c r="G53" s="152">
        <v>0</v>
      </c>
      <c r="H53" s="152">
        <v>0</v>
      </c>
      <c r="I53" s="152">
        <v>0</v>
      </c>
      <c r="J53" s="172">
        <v>0</v>
      </c>
      <c r="K53" s="304">
        <v>0</v>
      </c>
      <c r="L53" s="304">
        <v>0</v>
      </c>
      <c r="M53" s="147">
        <v>0</v>
      </c>
      <c r="N53" s="147">
        <v>0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22">
        <v>0</v>
      </c>
      <c r="U53" s="148">
        <v>0</v>
      </c>
    </row>
    <row r="54" spans="1:68" s="65" customFormat="1">
      <c r="A54" s="63">
        <v>3212</v>
      </c>
      <c r="B54" s="64" t="s">
        <v>34</v>
      </c>
      <c r="C54" s="324">
        <f t="shared" si="0"/>
        <v>557200</v>
      </c>
      <c r="D54" s="295">
        <v>0</v>
      </c>
      <c r="E54" s="295">
        <v>0</v>
      </c>
      <c r="F54" s="273">
        <v>0</v>
      </c>
      <c r="G54" s="273">
        <v>0</v>
      </c>
      <c r="H54" s="273">
        <v>0</v>
      </c>
      <c r="I54" s="273">
        <v>0</v>
      </c>
      <c r="J54" s="253">
        <v>550000</v>
      </c>
      <c r="K54" s="303">
        <v>0</v>
      </c>
      <c r="L54" s="303">
        <v>0</v>
      </c>
      <c r="M54" s="151"/>
      <c r="N54" s="252">
        <v>7200</v>
      </c>
      <c r="O54" s="252">
        <v>0</v>
      </c>
      <c r="P54" s="252">
        <v>0</v>
      </c>
      <c r="Q54" s="252">
        <v>0</v>
      </c>
      <c r="R54" s="252">
        <v>0</v>
      </c>
      <c r="S54" s="151">
        <v>0</v>
      </c>
      <c r="T54" s="128">
        <v>550000</v>
      </c>
      <c r="U54" s="151">
        <v>550000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</row>
    <row r="55" spans="1:68" s="65" customFormat="1">
      <c r="A55" s="63">
        <v>3213</v>
      </c>
      <c r="B55" s="64" t="s">
        <v>35</v>
      </c>
      <c r="C55" s="324">
        <f t="shared" si="0"/>
        <v>9000</v>
      </c>
      <c r="D55" s="295">
        <v>0</v>
      </c>
      <c r="E55" s="295">
        <v>0</v>
      </c>
      <c r="F55" s="273">
        <v>0</v>
      </c>
      <c r="G55" s="273">
        <v>0</v>
      </c>
      <c r="H55" s="273">
        <v>0</v>
      </c>
      <c r="I55" s="273">
        <v>0</v>
      </c>
      <c r="J55" s="253">
        <v>0</v>
      </c>
      <c r="K55" s="303">
        <v>5000</v>
      </c>
      <c r="L55" s="303">
        <f>L56</f>
        <v>4000</v>
      </c>
      <c r="M55" s="173">
        <v>0</v>
      </c>
      <c r="N55" s="253">
        <v>0</v>
      </c>
      <c r="O55" s="253">
        <v>0</v>
      </c>
      <c r="P55" s="253">
        <v>0</v>
      </c>
      <c r="Q55" s="253">
        <v>0</v>
      </c>
      <c r="R55" s="253">
        <v>0</v>
      </c>
      <c r="S55" s="173">
        <v>0</v>
      </c>
      <c r="T55" s="128">
        <v>5000</v>
      </c>
      <c r="U55" s="151">
        <v>5000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</row>
    <row r="56" spans="1:68" ht="36.75">
      <c r="A56" s="58">
        <v>32131</v>
      </c>
      <c r="B56" s="66" t="s">
        <v>88</v>
      </c>
      <c r="C56" s="326">
        <f t="shared" si="0"/>
        <v>9000</v>
      </c>
      <c r="D56" s="167">
        <v>0</v>
      </c>
      <c r="E56" s="167">
        <v>0</v>
      </c>
      <c r="F56" s="152">
        <v>0</v>
      </c>
      <c r="G56" s="152">
        <v>0</v>
      </c>
      <c r="H56" s="152">
        <v>0</v>
      </c>
      <c r="I56" s="152">
        <v>0</v>
      </c>
      <c r="J56" s="172">
        <v>0</v>
      </c>
      <c r="K56" s="304">
        <v>5000</v>
      </c>
      <c r="L56" s="304">
        <v>4000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22">
        <v>5000</v>
      </c>
      <c r="U56" s="148">
        <v>5000</v>
      </c>
    </row>
    <row r="57" spans="1:68">
      <c r="A57" s="58">
        <v>32132</v>
      </c>
      <c r="B57" s="66" t="s">
        <v>89</v>
      </c>
      <c r="C57" s="326">
        <f t="shared" si="0"/>
        <v>0</v>
      </c>
      <c r="D57" s="167">
        <v>0</v>
      </c>
      <c r="E57" s="167">
        <v>0</v>
      </c>
      <c r="F57" s="152">
        <v>0</v>
      </c>
      <c r="G57" s="152">
        <v>0</v>
      </c>
      <c r="H57" s="152">
        <v>0</v>
      </c>
      <c r="I57" s="152">
        <v>0</v>
      </c>
      <c r="J57" s="172">
        <v>0</v>
      </c>
      <c r="K57" s="304">
        <v>0</v>
      </c>
      <c r="L57" s="304">
        <v>0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22">
        <v>0</v>
      </c>
      <c r="U57" s="148">
        <v>0</v>
      </c>
    </row>
    <row r="58" spans="1:68" s="65" customFormat="1" ht="36.75">
      <c r="A58" s="63">
        <v>3214</v>
      </c>
      <c r="B58" s="64" t="s">
        <v>60</v>
      </c>
      <c r="C58" s="324">
        <f t="shared" si="0"/>
        <v>8544</v>
      </c>
      <c r="D58" s="295">
        <v>0</v>
      </c>
      <c r="E58" s="295">
        <v>0</v>
      </c>
      <c r="F58" s="273">
        <v>5544</v>
      </c>
      <c r="G58" s="273">
        <v>0</v>
      </c>
      <c r="H58" s="273">
        <v>0</v>
      </c>
      <c r="I58" s="273">
        <v>0</v>
      </c>
      <c r="J58" s="253">
        <v>0</v>
      </c>
      <c r="K58" s="303">
        <v>4000</v>
      </c>
      <c r="L58" s="303">
        <f>L59</f>
        <v>-1000</v>
      </c>
      <c r="M58" s="173">
        <v>0</v>
      </c>
      <c r="N58" s="253">
        <v>0</v>
      </c>
      <c r="O58" s="253">
        <v>0</v>
      </c>
      <c r="P58" s="253">
        <v>0</v>
      </c>
      <c r="Q58" s="253">
        <v>0</v>
      </c>
      <c r="R58" s="253">
        <v>0</v>
      </c>
      <c r="S58" s="173">
        <v>0</v>
      </c>
      <c r="T58" s="128">
        <v>13000</v>
      </c>
      <c r="U58" s="151">
        <v>13000</v>
      </c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</row>
    <row r="59" spans="1:68" ht="36.75">
      <c r="A59" s="58">
        <v>32141</v>
      </c>
      <c r="B59" s="66" t="s">
        <v>60</v>
      </c>
      <c r="C59" s="326">
        <f t="shared" si="0"/>
        <v>8544</v>
      </c>
      <c r="D59" s="167">
        <v>0</v>
      </c>
      <c r="E59" s="167">
        <v>0</v>
      </c>
      <c r="F59" s="152">
        <v>5544</v>
      </c>
      <c r="G59" s="152">
        <v>0</v>
      </c>
      <c r="H59" s="152">
        <v>0</v>
      </c>
      <c r="I59" s="152">
        <v>0</v>
      </c>
      <c r="J59" s="172">
        <v>0</v>
      </c>
      <c r="K59" s="304">
        <v>4000</v>
      </c>
      <c r="L59" s="304">
        <v>-1000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22">
        <v>13000</v>
      </c>
      <c r="U59" s="148">
        <v>13000</v>
      </c>
    </row>
    <row r="60" spans="1:68">
      <c r="A60" s="58">
        <v>32149</v>
      </c>
      <c r="B60" s="66" t="s">
        <v>90</v>
      </c>
      <c r="C60" s="326">
        <f t="shared" si="0"/>
        <v>0</v>
      </c>
      <c r="D60" s="167">
        <v>0</v>
      </c>
      <c r="E60" s="167">
        <v>0</v>
      </c>
      <c r="F60" s="152">
        <v>0</v>
      </c>
      <c r="G60" s="152">
        <v>0</v>
      </c>
      <c r="H60" s="152">
        <v>0</v>
      </c>
      <c r="I60" s="152">
        <v>0</v>
      </c>
      <c r="J60" s="172">
        <v>0</v>
      </c>
      <c r="K60" s="304">
        <v>0</v>
      </c>
      <c r="L60" s="304">
        <v>0</v>
      </c>
      <c r="M60" s="172">
        <v>0</v>
      </c>
      <c r="N60" s="172">
        <v>0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22">
        <v>0</v>
      </c>
      <c r="U60" s="148">
        <v>0</v>
      </c>
    </row>
    <row r="61" spans="1:68" s="56" customFormat="1" ht="36.75">
      <c r="A61" s="59">
        <v>322</v>
      </c>
      <c r="B61" s="67" t="s">
        <v>3</v>
      </c>
      <c r="C61" s="130">
        <f t="shared" si="0"/>
        <v>263563.80000000005</v>
      </c>
      <c r="D61" s="174">
        <v>0</v>
      </c>
      <c r="E61" s="174">
        <v>0</v>
      </c>
      <c r="F61" s="274">
        <v>50662.770000000004</v>
      </c>
      <c r="G61" s="274">
        <f>G70</f>
        <v>-790.63</v>
      </c>
      <c r="H61" s="274">
        <v>159291.66</v>
      </c>
      <c r="I61" s="274">
        <v>0</v>
      </c>
      <c r="J61" s="254">
        <v>0</v>
      </c>
      <c r="K61" s="305">
        <v>62900</v>
      </c>
      <c r="L61" s="305">
        <f>L62+L69+L70+L76+L79+L82</f>
        <v>-8500</v>
      </c>
      <c r="M61" s="188">
        <v>0</v>
      </c>
      <c r="N61" s="248">
        <v>0</v>
      </c>
      <c r="O61" s="248">
        <v>0</v>
      </c>
      <c r="P61" s="254">
        <v>0</v>
      </c>
      <c r="Q61" s="254">
        <v>0</v>
      </c>
      <c r="R61" s="254">
        <v>0</v>
      </c>
      <c r="S61" s="188">
        <v>0</v>
      </c>
      <c r="T61" s="130">
        <v>275523</v>
      </c>
      <c r="U61" s="143">
        <v>275523</v>
      </c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</row>
    <row r="62" spans="1:68" s="65" customFormat="1">
      <c r="A62" s="68">
        <v>3221</v>
      </c>
      <c r="B62" s="69" t="s">
        <v>36</v>
      </c>
      <c r="C62" s="329">
        <f t="shared" si="0"/>
        <v>26147.41</v>
      </c>
      <c r="D62" s="296">
        <v>0</v>
      </c>
      <c r="E62" s="295">
        <v>0</v>
      </c>
      <c r="F62" s="273">
        <v>12147.41</v>
      </c>
      <c r="G62" s="273">
        <v>0</v>
      </c>
      <c r="H62" s="273">
        <v>0</v>
      </c>
      <c r="I62" s="273">
        <v>0</v>
      </c>
      <c r="J62" s="253">
        <v>0</v>
      </c>
      <c r="K62" s="303">
        <v>15000</v>
      </c>
      <c r="L62" s="303">
        <f>L63+L64+L66+L67+L68</f>
        <v>-1000</v>
      </c>
      <c r="M62" s="173">
        <v>0</v>
      </c>
      <c r="N62" s="252">
        <v>0</v>
      </c>
      <c r="O62" s="252">
        <v>0</v>
      </c>
      <c r="P62" s="253">
        <v>0</v>
      </c>
      <c r="Q62" s="253">
        <v>0</v>
      </c>
      <c r="R62" s="253">
        <v>0</v>
      </c>
      <c r="S62" s="173">
        <v>0</v>
      </c>
      <c r="T62" s="163">
        <v>32200</v>
      </c>
      <c r="U62" s="151">
        <v>32200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</row>
    <row r="63" spans="1:68">
      <c r="A63" s="70">
        <v>32211</v>
      </c>
      <c r="B63" s="71" t="s">
        <v>36</v>
      </c>
      <c r="C63" s="326">
        <f t="shared" si="0"/>
        <v>9000</v>
      </c>
      <c r="D63" s="168">
        <v>0</v>
      </c>
      <c r="E63" s="167">
        <v>0</v>
      </c>
      <c r="F63" s="152">
        <v>6000</v>
      </c>
      <c r="G63" s="152">
        <v>0</v>
      </c>
      <c r="H63" s="152">
        <v>0</v>
      </c>
      <c r="I63" s="152">
        <v>0</v>
      </c>
      <c r="J63" s="172">
        <v>0</v>
      </c>
      <c r="K63" s="304">
        <v>1000</v>
      </c>
      <c r="L63" s="304">
        <v>2000</v>
      </c>
      <c r="M63" s="172">
        <v>0</v>
      </c>
      <c r="N63" s="147">
        <v>0</v>
      </c>
      <c r="O63" s="147">
        <v>0</v>
      </c>
      <c r="P63" s="172">
        <v>0</v>
      </c>
      <c r="Q63" s="172">
        <v>0</v>
      </c>
      <c r="R63" s="172">
        <v>0</v>
      </c>
      <c r="S63" s="172">
        <v>0</v>
      </c>
      <c r="T63" s="122">
        <v>8000</v>
      </c>
      <c r="U63" s="156">
        <v>8000</v>
      </c>
    </row>
    <row r="64" spans="1:68">
      <c r="A64" s="70">
        <v>32212</v>
      </c>
      <c r="B64" s="71" t="s">
        <v>91</v>
      </c>
      <c r="C64" s="326">
        <f t="shared" si="0"/>
        <v>4500</v>
      </c>
      <c r="D64" s="168">
        <v>0</v>
      </c>
      <c r="E64" s="167">
        <v>0</v>
      </c>
      <c r="F64" s="152">
        <v>0</v>
      </c>
      <c r="G64" s="152">
        <v>0</v>
      </c>
      <c r="H64" s="152">
        <v>0</v>
      </c>
      <c r="I64" s="152">
        <v>0</v>
      </c>
      <c r="J64" s="172">
        <v>0</v>
      </c>
      <c r="K64" s="304">
        <v>2000</v>
      </c>
      <c r="L64" s="304">
        <v>2500</v>
      </c>
      <c r="M64" s="172">
        <v>0</v>
      </c>
      <c r="N64" s="147">
        <v>0</v>
      </c>
      <c r="O64" s="147">
        <v>0</v>
      </c>
      <c r="P64" s="172">
        <v>0</v>
      </c>
      <c r="Q64" s="172">
        <v>0</v>
      </c>
      <c r="R64" s="172">
        <v>0</v>
      </c>
      <c r="S64" s="172">
        <v>0</v>
      </c>
      <c r="T64" s="122">
        <v>2000</v>
      </c>
      <c r="U64" s="156">
        <v>2000</v>
      </c>
    </row>
    <row r="65" spans="1:68">
      <c r="A65" s="70">
        <v>32213</v>
      </c>
      <c r="B65" s="71" t="s">
        <v>92</v>
      </c>
      <c r="C65" s="326">
        <f t="shared" si="0"/>
        <v>0</v>
      </c>
      <c r="D65" s="168">
        <v>0</v>
      </c>
      <c r="E65" s="167">
        <v>0</v>
      </c>
      <c r="F65" s="152">
        <v>0</v>
      </c>
      <c r="G65" s="152">
        <v>0</v>
      </c>
      <c r="H65" s="152">
        <v>0</v>
      </c>
      <c r="I65" s="152">
        <v>0</v>
      </c>
      <c r="J65" s="172">
        <v>0</v>
      </c>
      <c r="K65" s="304">
        <v>0</v>
      </c>
      <c r="L65" s="304">
        <v>0</v>
      </c>
      <c r="M65" s="172">
        <v>0</v>
      </c>
      <c r="N65" s="147">
        <v>0</v>
      </c>
      <c r="O65" s="147">
        <v>0</v>
      </c>
      <c r="P65" s="172">
        <v>0</v>
      </c>
      <c r="Q65" s="172">
        <v>0</v>
      </c>
      <c r="R65" s="172">
        <v>0</v>
      </c>
      <c r="S65" s="172">
        <v>0</v>
      </c>
      <c r="T65" s="122">
        <v>0</v>
      </c>
      <c r="U65" s="156">
        <v>0</v>
      </c>
    </row>
    <row r="66" spans="1:68" ht="36.75">
      <c r="A66" s="70">
        <v>32214</v>
      </c>
      <c r="B66" s="71" t="s">
        <v>93</v>
      </c>
      <c r="C66" s="326">
        <f t="shared" si="0"/>
        <v>1947.4099999999999</v>
      </c>
      <c r="D66" s="168">
        <v>0</v>
      </c>
      <c r="E66" s="167">
        <v>0</v>
      </c>
      <c r="F66" s="152">
        <v>947.40999999999985</v>
      </c>
      <c r="G66" s="152">
        <v>0</v>
      </c>
      <c r="H66" s="152">
        <v>0</v>
      </c>
      <c r="I66" s="152">
        <v>0</v>
      </c>
      <c r="J66" s="172">
        <v>0</v>
      </c>
      <c r="K66" s="304">
        <v>4000</v>
      </c>
      <c r="L66" s="304">
        <v>-3000</v>
      </c>
      <c r="M66" s="172">
        <v>0</v>
      </c>
      <c r="N66" s="147">
        <v>0</v>
      </c>
      <c r="O66" s="147">
        <v>0</v>
      </c>
      <c r="P66" s="172">
        <v>0</v>
      </c>
      <c r="Q66" s="172">
        <v>0</v>
      </c>
      <c r="R66" s="172">
        <v>0</v>
      </c>
      <c r="S66" s="172">
        <v>0</v>
      </c>
      <c r="T66" s="122">
        <v>7000</v>
      </c>
      <c r="U66" s="156">
        <v>7000</v>
      </c>
    </row>
    <row r="67" spans="1:68">
      <c r="A67" s="70">
        <v>32216</v>
      </c>
      <c r="B67" s="71" t="s">
        <v>94</v>
      </c>
      <c r="C67" s="326">
        <f t="shared" ref="C67:C98" si="1">D67+E67+F67+G67+H67+I67+J67+K67+L67+M67+N67+O67+P67+Q67+R67+S67</f>
        <v>5200</v>
      </c>
      <c r="D67" s="168">
        <v>0</v>
      </c>
      <c r="E67" s="167">
        <v>0</v>
      </c>
      <c r="F67" s="152">
        <v>3200</v>
      </c>
      <c r="G67" s="152">
        <v>0</v>
      </c>
      <c r="H67" s="152">
        <v>0</v>
      </c>
      <c r="I67" s="152">
        <v>0</v>
      </c>
      <c r="J67" s="172">
        <v>0</v>
      </c>
      <c r="K67" s="304">
        <v>4000</v>
      </c>
      <c r="L67" s="304">
        <v>-2000</v>
      </c>
      <c r="M67" s="172">
        <v>0</v>
      </c>
      <c r="N67" s="147">
        <v>0</v>
      </c>
      <c r="O67" s="147">
        <v>0</v>
      </c>
      <c r="P67" s="172">
        <v>0</v>
      </c>
      <c r="Q67" s="172">
        <v>0</v>
      </c>
      <c r="R67" s="172">
        <v>0</v>
      </c>
      <c r="S67" s="172">
        <v>0</v>
      </c>
      <c r="T67" s="122">
        <v>8200</v>
      </c>
      <c r="U67" s="156">
        <v>8200</v>
      </c>
    </row>
    <row r="68" spans="1:68" ht="36.75">
      <c r="A68" s="70">
        <v>32219</v>
      </c>
      <c r="B68" s="71" t="s">
        <v>95</v>
      </c>
      <c r="C68" s="326">
        <f t="shared" si="1"/>
        <v>5500</v>
      </c>
      <c r="D68" s="168">
        <v>0</v>
      </c>
      <c r="E68" s="167">
        <v>0</v>
      </c>
      <c r="F68" s="152">
        <v>2000</v>
      </c>
      <c r="G68" s="152">
        <v>0</v>
      </c>
      <c r="H68" s="152">
        <v>0</v>
      </c>
      <c r="I68" s="152">
        <v>0</v>
      </c>
      <c r="J68" s="172">
        <v>0</v>
      </c>
      <c r="K68" s="304">
        <v>4000</v>
      </c>
      <c r="L68" s="304">
        <v>-500</v>
      </c>
      <c r="M68" s="172">
        <v>0</v>
      </c>
      <c r="N68" s="147">
        <v>0</v>
      </c>
      <c r="O68" s="147">
        <v>0</v>
      </c>
      <c r="P68" s="172">
        <v>0</v>
      </c>
      <c r="Q68" s="172">
        <v>0</v>
      </c>
      <c r="R68" s="172">
        <v>0</v>
      </c>
      <c r="S68" s="172">
        <v>0</v>
      </c>
      <c r="T68" s="122">
        <v>7000</v>
      </c>
      <c r="U68" s="156">
        <v>7000</v>
      </c>
    </row>
    <row r="69" spans="1:68" s="65" customFormat="1">
      <c r="A69" s="68">
        <v>3222</v>
      </c>
      <c r="B69" s="69" t="s">
        <v>76</v>
      </c>
      <c r="C69" s="324">
        <f t="shared" si="1"/>
        <v>0</v>
      </c>
      <c r="D69" s="296">
        <v>0</v>
      </c>
      <c r="E69" s="295">
        <v>0</v>
      </c>
      <c r="F69" s="273">
        <v>0</v>
      </c>
      <c r="G69" s="273">
        <v>0</v>
      </c>
      <c r="H69" s="273">
        <v>0</v>
      </c>
      <c r="I69" s="273">
        <v>0</v>
      </c>
      <c r="J69" s="253">
        <v>0</v>
      </c>
      <c r="K69" s="303">
        <v>0</v>
      </c>
      <c r="L69" s="303">
        <v>0</v>
      </c>
      <c r="M69" s="173">
        <v>0</v>
      </c>
      <c r="N69" s="252">
        <v>0</v>
      </c>
      <c r="O69" s="252">
        <v>0</v>
      </c>
      <c r="P69" s="253">
        <v>0</v>
      </c>
      <c r="Q69" s="253">
        <v>0</v>
      </c>
      <c r="R69" s="253">
        <v>0</v>
      </c>
      <c r="S69" s="173">
        <v>0</v>
      </c>
      <c r="T69" s="128">
        <v>0</v>
      </c>
      <c r="U69" s="153">
        <v>0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</row>
    <row r="70" spans="1:68" s="65" customFormat="1">
      <c r="A70" s="68">
        <v>3223</v>
      </c>
      <c r="B70" s="69" t="s">
        <v>37</v>
      </c>
      <c r="C70" s="324">
        <f t="shared" si="1"/>
        <v>181309.37</v>
      </c>
      <c r="D70" s="296">
        <v>0</v>
      </c>
      <c r="E70" s="296">
        <v>0</v>
      </c>
      <c r="F70" s="275">
        <v>30000</v>
      </c>
      <c r="G70" s="275">
        <f>G71+G73</f>
        <v>-790.63</v>
      </c>
      <c r="H70" s="275">
        <v>135600</v>
      </c>
      <c r="I70" s="275">
        <v>0</v>
      </c>
      <c r="J70" s="255">
        <v>0</v>
      </c>
      <c r="K70" s="306">
        <v>15500</v>
      </c>
      <c r="L70" s="306">
        <f>L71</f>
        <v>1000</v>
      </c>
      <c r="M70" s="175">
        <v>0</v>
      </c>
      <c r="N70" s="285">
        <v>0</v>
      </c>
      <c r="O70" s="285">
        <v>0</v>
      </c>
      <c r="P70" s="255">
        <v>0</v>
      </c>
      <c r="Q70" s="255">
        <v>0</v>
      </c>
      <c r="R70" s="255">
        <v>0</v>
      </c>
      <c r="S70" s="175">
        <v>0</v>
      </c>
      <c r="T70" s="128">
        <v>186600</v>
      </c>
      <c r="U70" s="153">
        <v>186600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</row>
    <row r="71" spans="1:68">
      <c r="A71" s="70">
        <v>32231</v>
      </c>
      <c r="B71" s="71" t="s">
        <v>37</v>
      </c>
      <c r="C71" s="326">
        <f t="shared" si="1"/>
        <v>49313.85</v>
      </c>
      <c r="D71" s="168">
        <v>0</v>
      </c>
      <c r="E71" s="168">
        <v>0</v>
      </c>
      <c r="F71" s="154">
        <v>1500</v>
      </c>
      <c r="G71" s="154">
        <v>-286.14999999999998</v>
      </c>
      <c r="H71" s="154">
        <v>45600</v>
      </c>
      <c r="I71" s="154">
        <v>0</v>
      </c>
      <c r="J71" s="187">
        <v>0</v>
      </c>
      <c r="K71" s="307">
        <v>1500</v>
      </c>
      <c r="L71" s="307">
        <v>1000</v>
      </c>
      <c r="M71" s="187">
        <v>0</v>
      </c>
      <c r="N71" s="142">
        <v>0</v>
      </c>
      <c r="O71" s="142">
        <v>0</v>
      </c>
      <c r="P71" s="187">
        <v>0</v>
      </c>
      <c r="Q71" s="187">
        <v>0</v>
      </c>
      <c r="R71" s="187">
        <v>0</v>
      </c>
      <c r="S71" s="187">
        <v>0</v>
      </c>
      <c r="T71" s="122">
        <v>52100</v>
      </c>
      <c r="U71" s="156">
        <v>52100</v>
      </c>
    </row>
    <row r="72" spans="1:68">
      <c r="A72" s="70">
        <v>32232</v>
      </c>
      <c r="B72" s="71" t="s">
        <v>96</v>
      </c>
      <c r="C72" s="326">
        <f t="shared" si="1"/>
        <v>0</v>
      </c>
      <c r="D72" s="168">
        <v>0</v>
      </c>
      <c r="E72" s="168">
        <v>0</v>
      </c>
      <c r="F72" s="154">
        <v>0</v>
      </c>
      <c r="G72" s="154">
        <v>0</v>
      </c>
      <c r="H72" s="154">
        <v>0</v>
      </c>
      <c r="I72" s="154">
        <v>0</v>
      </c>
      <c r="J72" s="187">
        <v>0</v>
      </c>
      <c r="K72" s="307">
        <v>0</v>
      </c>
      <c r="L72" s="307">
        <v>0</v>
      </c>
      <c r="M72" s="187">
        <v>0</v>
      </c>
      <c r="N72" s="142">
        <v>0</v>
      </c>
      <c r="O72" s="142">
        <v>0</v>
      </c>
      <c r="P72" s="187">
        <v>0</v>
      </c>
      <c r="Q72" s="187">
        <v>0</v>
      </c>
      <c r="R72" s="187">
        <v>0</v>
      </c>
      <c r="S72" s="187">
        <v>0</v>
      </c>
      <c r="T72" s="122">
        <v>0</v>
      </c>
      <c r="U72" s="156">
        <v>0</v>
      </c>
    </row>
    <row r="73" spans="1:68">
      <c r="A73" s="70">
        <v>32233</v>
      </c>
      <c r="B73" s="71" t="s">
        <v>97</v>
      </c>
      <c r="C73" s="326">
        <f t="shared" si="1"/>
        <v>97995.520000000004</v>
      </c>
      <c r="D73" s="168">
        <v>0</v>
      </c>
      <c r="E73" s="168">
        <v>0</v>
      </c>
      <c r="F73" s="154">
        <v>3500</v>
      </c>
      <c r="G73" s="154">
        <v>-504.48</v>
      </c>
      <c r="H73" s="154">
        <v>90000</v>
      </c>
      <c r="I73" s="154">
        <v>0</v>
      </c>
      <c r="J73" s="187">
        <v>0</v>
      </c>
      <c r="K73" s="307">
        <v>5000</v>
      </c>
      <c r="L73" s="307">
        <v>0</v>
      </c>
      <c r="M73" s="187">
        <v>0</v>
      </c>
      <c r="N73" s="142">
        <v>0</v>
      </c>
      <c r="O73" s="142">
        <v>0</v>
      </c>
      <c r="P73" s="187">
        <v>0</v>
      </c>
      <c r="Q73" s="187">
        <v>0</v>
      </c>
      <c r="R73" s="187">
        <v>0</v>
      </c>
      <c r="S73" s="187">
        <v>0</v>
      </c>
      <c r="T73" s="122">
        <v>99500</v>
      </c>
      <c r="U73" s="156">
        <v>99500</v>
      </c>
    </row>
    <row r="74" spans="1:68">
      <c r="A74" s="70">
        <v>32234</v>
      </c>
      <c r="B74" s="71" t="s">
        <v>98</v>
      </c>
      <c r="C74" s="326">
        <f t="shared" si="1"/>
        <v>34000</v>
      </c>
      <c r="D74" s="168">
        <v>0</v>
      </c>
      <c r="E74" s="168">
        <v>0</v>
      </c>
      <c r="F74" s="154">
        <v>25000</v>
      </c>
      <c r="G74" s="154">
        <v>0</v>
      </c>
      <c r="H74" s="154">
        <v>0</v>
      </c>
      <c r="I74" s="154">
        <v>0</v>
      </c>
      <c r="J74" s="187">
        <v>0</v>
      </c>
      <c r="K74" s="307">
        <v>9000</v>
      </c>
      <c r="L74" s="307">
        <v>0</v>
      </c>
      <c r="M74" s="187">
        <v>0</v>
      </c>
      <c r="N74" s="142">
        <v>0</v>
      </c>
      <c r="O74" s="142">
        <v>0</v>
      </c>
      <c r="P74" s="187">
        <v>0</v>
      </c>
      <c r="Q74" s="187">
        <v>0</v>
      </c>
      <c r="R74" s="187">
        <v>0</v>
      </c>
      <c r="S74" s="187">
        <v>0</v>
      </c>
      <c r="T74" s="122">
        <v>35000</v>
      </c>
      <c r="U74" s="156">
        <v>35000</v>
      </c>
    </row>
    <row r="75" spans="1:68" ht="36.75">
      <c r="A75" s="70">
        <v>32239</v>
      </c>
      <c r="B75" s="71" t="s">
        <v>99</v>
      </c>
      <c r="C75" s="326">
        <f t="shared" si="1"/>
        <v>0</v>
      </c>
      <c r="D75" s="168">
        <v>0</v>
      </c>
      <c r="E75" s="168">
        <v>0</v>
      </c>
      <c r="F75" s="154">
        <v>0</v>
      </c>
      <c r="G75" s="154">
        <v>0</v>
      </c>
      <c r="H75" s="154">
        <v>0</v>
      </c>
      <c r="I75" s="154">
        <v>0</v>
      </c>
      <c r="J75" s="187">
        <v>0</v>
      </c>
      <c r="K75" s="307">
        <v>0</v>
      </c>
      <c r="L75" s="307">
        <v>0</v>
      </c>
      <c r="M75" s="187">
        <v>0</v>
      </c>
      <c r="N75" s="142">
        <v>0</v>
      </c>
      <c r="O75" s="142">
        <v>0</v>
      </c>
      <c r="P75" s="187">
        <v>0</v>
      </c>
      <c r="Q75" s="187">
        <v>0</v>
      </c>
      <c r="R75" s="187">
        <v>0</v>
      </c>
      <c r="S75" s="187">
        <v>0</v>
      </c>
      <c r="T75" s="122">
        <v>0</v>
      </c>
      <c r="U75" s="156">
        <v>0</v>
      </c>
    </row>
    <row r="76" spans="1:68" s="65" customFormat="1">
      <c r="A76" s="68">
        <v>3224</v>
      </c>
      <c r="B76" s="69" t="s">
        <v>38</v>
      </c>
      <c r="C76" s="324">
        <f t="shared" si="1"/>
        <v>39884.020000000004</v>
      </c>
      <c r="D76" s="296">
        <v>0</v>
      </c>
      <c r="E76" s="296">
        <v>0</v>
      </c>
      <c r="F76" s="275">
        <v>8192.36</v>
      </c>
      <c r="G76" s="275">
        <v>0</v>
      </c>
      <c r="H76" s="275">
        <v>23691.66</v>
      </c>
      <c r="I76" s="275">
        <v>0</v>
      </c>
      <c r="J76" s="255">
        <v>0</v>
      </c>
      <c r="K76" s="306">
        <v>16000</v>
      </c>
      <c r="L76" s="306">
        <f>L77+L78</f>
        <v>-8000</v>
      </c>
      <c r="M76" s="175">
        <v>0</v>
      </c>
      <c r="N76" s="285">
        <v>0</v>
      </c>
      <c r="O76" s="285">
        <v>0</v>
      </c>
      <c r="P76" s="255">
        <v>0</v>
      </c>
      <c r="Q76" s="255">
        <v>0</v>
      </c>
      <c r="R76" s="255">
        <v>0</v>
      </c>
      <c r="S76" s="175">
        <v>0</v>
      </c>
      <c r="T76" s="128">
        <v>42000</v>
      </c>
      <c r="U76" s="153">
        <v>42000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</row>
    <row r="77" spans="1:68" s="52" customFormat="1" ht="36.75">
      <c r="A77" s="72">
        <v>32241</v>
      </c>
      <c r="B77" s="73" t="s">
        <v>102</v>
      </c>
      <c r="C77" s="326">
        <f t="shared" si="1"/>
        <v>9702.9599999999991</v>
      </c>
      <c r="D77" s="297">
        <v>0</v>
      </c>
      <c r="E77" s="297">
        <v>0</v>
      </c>
      <c r="F77" s="276">
        <v>0</v>
      </c>
      <c r="G77" s="276">
        <v>0</v>
      </c>
      <c r="H77" s="276">
        <v>9702.9599999999991</v>
      </c>
      <c r="I77" s="276">
        <v>0</v>
      </c>
      <c r="J77" s="256">
        <v>0</v>
      </c>
      <c r="K77" s="307">
        <v>5000</v>
      </c>
      <c r="L77" s="307">
        <v>-5000</v>
      </c>
      <c r="M77" s="183">
        <v>0</v>
      </c>
      <c r="N77" s="308">
        <v>0</v>
      </c>
      <c r="O77" s="308">
        <v>0</v>
      </c>
      <c r="P77" s="256">
        <v>0</v>
      </c>
      <c r="Q77" s="256">
        <v>0</v>
      </c>
      <c r="R77" s="256">
        <v>0</v>
      </c>
      <c r="S77" s="183">
        <v>0</v>
      </c>
      <c r="T77" s="122">
        <v>5000</v>
      </c>
      <c r="U77" s="156">
        <v>5000</v>
      </c>
    </row>
    <row r="78" spans="1:68" s="52" customFormat="1" ht="36.75">
      <c r="A78" s="72">
        <v>32244</v>
      </c>
      <c r="B78" s="73" t="s">
        <v>103</v>
      </c>
      <c r="C78" s="326">
        <f t="shared" si="1"/>
        <v>30181.059999999998</v>
      </c>
      <c r="D78" s="297">
        <v>0</v>
      </c>
      <c r="E78" s="297">
        <v>0</v>
      </c>
      <c r="F78" s="276">
        <v>8192.36</v>
      </c>
      <c r="G78" s="276">
        <v>0</v>
      </c>
      <c r="H78" s="276">
        <v>13988.7</v>
      </c>
      <c r="I78" s="276">
        <v>0</v>
      </c>
      <c r="J78" s="256">
        <v>0</v>
      </c>
      <c r="K78" s="307">
        <v>11000</v>
      </c>
      <c r="L78" s="307">
        <v>-3000</v>
      </c>
      <c r="M78" s="183">
        <v>0</v>
      </c>
      <c r="N78" s="308">
        <v>0</v>
      </c>
      <c r="O78" s="308">
        <v>0</v>
      </c>
      <c r="P78" s="256">
        <v>0</v>
      </c>
      <c r="Q78" s="256">
        <v>0</v>
      </c>
      <c r="R78" s="256">
        <v>0</v>
      </c>
      <c r="S78" s="183">
        <v>0</v>
      </c>
      <c r="T78" s="122">
        <v>37000</v>
      </c>
      <c r="U78" s="156">
        <v>37000</v>
      </c>
    </row>
    <row r="79" spans="1:68" s="65" customFormat="1">
      <c r="A79" s="68">
        <v>3225</v>
      </c>
      <c r="B79" s="69" t="s">
        <v>39</v>
      </c>
      <c r="C79" s="324">
        <f t="shared" si="1"/>
        <v>15823</v>
      </c>
      <c r="D79" s="296">
        <v>0</v>
      </c>
      <c r="E79" s="296">
        <v>0</v>
      </c>
      <c r="F79" s="275">
        <v>323</v>
      </c>
      <c r="G79" s="275">
        <v>0</v>
      </c>
      <c r="H79" s="275">
        <v>0</v>
      </c>
      <c r="I79" s="275">
        <v>0</v>
      </c>
      <c r="J79" s="255">
        <v>0</v>
      </c>
      <c r="K79" s="306">
        <v>16000</v>
      </c>
      <c r="L79" s="306">
        <f>L80</f>
        <v>-500</v>
      </c>
      <c r="M79" s="175">
        <v>0</v>
      </c>
      <c r="N79" s="285">
        <v>0</v>
      </c>
      <c r="O79" s="285">
        <v>0</v>
      </c>
      <c r="P79" s="255">
        <v>0</v>
      </c>
      <c r="Q79" s="255">
        <v>0</v>
      </c>
      <c r="R79" s="255">
        <v>0</v>
      </c>
      <c r="S79" s="175">
        <v>0</v>
      </c>
      <c r="T79" s="128">
        <v>14723</v>
      </c>
      <c r="U79" s="153">
        <v>14723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</row>
    <row r="80" spans="1:68">
      <c r="A80" s="70">
        <v>32251</v>
      </c>
      <c r="B80" s="71" t="s">
        <v>39</v>
      </c>
      <c r="C80" s="326">
        <f t="shared" si="1"/>
        <v>7823</v>
      </c>
      <c r="D80" s="168">
        <v>0</v>
      </c>
      <c r="E80" s="168">
        <v>0</v>
      </c>
      <c r="F80" s="154">
        <v>323</v>
      </c>
      <c r="G80" s="154">
        <v>0</v>
      </c>
      <c r="H80" s="154">
        <v>0</v>
      </c>
      <c r="I80" s="154">
        <v>0</v>
      </c>
      <c r="J80" s="187">
        <v>0</v>
      </c>
      <c r="K80" s="307">
        <v>8000</v>
      </c>
      <c r="L80" s="307">
        <v>-500</v>
      </c>
      <c r="M80" s="187">
        <v>0</v>
      </c>
      <c r="N80" s="142">
        <v>0</v>
      </c>
      <c r="O80" s="142">
        <v>0</v>
      </c>
      <c r="P80" s="187">
        <v>0</v>
      </c>
      <c r="Q80" s="187">
        <v>0</v>
      </c>
      <c r="R80" s="187">
        <v>0</v>
      </c>
      <c r="S80" s="187">
        <v>0</v>
      </c>
      <c r="T80" s="122">
        <v>8323</v>
      </c>
      <c r="U80" s="156">
        <v>8323</v>
      </c>
    </row>
    <row r="81" spans="1:68">
      <c r="A81" s="70">
        <v>32252</v>
      </c>
      <c r="B81" s="71" t="s">
        <v>191</v>
      </c>
      <c r="C81" s="326">
        <f t="shared" si="1"/>
        <v>8000</v>
      </c>
      <c r="D81" s="168">
        <v>0</v>
      </c>
      <c r="E81" s="168">
        <v>0</v>
      </c>
      <c r="F81" s="154">
        <v>0</v>
      </c>
      <c r="G81" s="154">
        <v>0</v>
      </c>
      <c r="H81" s="154">
        <v>0</v>
      </c>
      <c r="I81" s="154">
        <v>0</v>
      </c>
      <c r="J81" s="187">
        <v>0</v>
      </c>
      <c r="K81" s="307">
        <v>8000</v>
      </c>
      <c r="L81" s="307">
        <v>0</v>
      </c>
      <c r="M81" s="187">
        <v>0</v>
      </c>
      <c r="N81" s="142">
        <v>0</v>
      </c>
      <c r="O81" s="142">
        <v>0</v>
      </c>
      <c r="P81" s="187">
        <v>0</v>
      </c>
      <c r="Q81" s="187">
        <v>0</v>
      </c>
      <c r="R81" s="187">
        <v>0</v>
      </c>
      <c r="S81" s="187">
        <v>0</v>
      </c>
      <c r="T81" s="122">
        <v>0</v>
      </c>
      <c r="U81" s="156">
        <v>0</v>
      </c>
    </row>
    <row r="82" spans="1:68" s="65" customFormat="1">
      <c r="A82" s="68">
        <v>3227</v>
      </c>
      <c r="B82" s="74" t="s">
        <v>61</v>
      </c>
      <c r="C82" s="324">
        <f t="shared" si="1"/>
        <v>400</v>
      </c>
      <c r="D82" s="296">
        <v>0</v>
      </c>
      <c r="E82" s="296">
        <v>0</v>
      </c>
      <c r="F82" s="275">
        <v>0</v>
      </c>
      <c r="G82" s="275">
        <v>0</v>
      </c>
      <c r="H82" s="275">
        <v>0</v>
      </c>
      <c r="I82" s="275">
        <v>0</v>
      </c>
      <c r="J82" s="255">
        <v>0</v>
      </c>
      <c r="K82" s="306">
        <v>400</v>
      </c>
      <c r="L82" s="306">
        <v>0</v>
      </c>
      <c r="M82" s="175">
        <v>0</v>
      </c>
      <c r="N82" s="285">
        <v>0</v>
      </c>
      <c r="O82" s="285">
        <v>0</v>
      </c>
      <c r="P82" s="255">
        <v>0</v>
      </c>
      <c r="Q82" s="255">
        <v>0</v>
      </c>
      <c r="R82" s="255">
        <v>0</v>
      </c>
      <c r="S82" s="175">
        <v>0</v>
      </c>
      <c r="T82" s="128">
        <v>0</v>
      </c>
      <c r="U82" s="153">
        <v>0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</row>
    <row r="83" spans="1:68" s="52" customFormat="1">
      <c r="A83" s="72">
        <v>32271</v>
      </c>
      <c r="B83" s="75" t="s">
        <v>61</v>
      </c>
      <c r="C83" s="326">
        <f t="shared" si="1"/>
        <v>400</v>
      </c>
      <c r="D83" s="297">
        <v>0</v>
      </c>
      <c r="E83" s="297">
        <v>0</v>
      </c>
      <c r="F83" s="276">
        <v>0</v>
      </c>
      <c r="G83" s="276">
        <v>0</v>
      </c>
      <c r="H83" s="276">
        <v>0</v>
      </c>
      <c r="I83" s="276">
        <v>0</v>
      </c>
      <c r="J83" s="256">
        <v>0</v>
      </c>
      <c r="K83" s="307">
        <v>400</v>
      </c>
      <c r="L83" s="307">
        <v>0</v>
      </c>
      <c r="M83" s="183">
        <v>0</v>
      </c>
      <c r="N83" s="308">
        <v>0</v>
      </c>
      <c r="O83" s="308">
        <v>0</v>
      </c>
      <c r="P83" s="256">
        <v>0</v>
      </c>
      <c r="Q83" s="256">
        <v>0</v>
      </c>
      <c r="R83" s="256">
        <v>0</v>
      </c>
      <c r="S83" s="183">
        <v>0</v>
      </c>
      <c r="T83" s="122">
        <v>0</v>
      </c>
      <c r="U83" s="156">
        <v>0</v>
      </c>
    </row>
    <row r="84" spans="1:68" s="56" customFormat="1">
      <c r="A84" s="59">
        <v>323</v>
      </c>
      <c r="B84" s="59" t="s">
        <v>4</v>
      </c>
      <c r="C84" s="130">
        <f t="shared" si="1"/>
        <v>799958.53</v>
      </c>
      <c r="D84" s="174">
        <f>D115</f>
        <v>180000</v>
      </c>
      <c r="E84" s="174">
        <f>E115</f>
        <v>-95000</v>
      </c>
      <c r="F84" s="274">
        <v>192299.38</v>
      </c>
      <c r="G84" s="274">
        <f>G85+G120</f>
        <v>790.63</v>
      </c>
      <c r="H84" s="274">
        <v>278868.52</v>
      </c>
      <c r="I84" s="274">
        <f>I107</f>
        <v>-16500</v>
      </c>
      <c r="J84" s="257">
        <v>0</v>
      </c>
      <c r="K84" s="305">
        <v>195500</v>
      </c>
      <c r="L84" s="305">
        <f>L85+L91+L96+L101+L107+L113+L115+L120+L124</f>
        <v>11500</v>
      </c>
      <c r="M84" s="174">
        <v>0</v>
      </c>
      <c r="N84" s="248">
        <v>16000</v>
      </c>
      <c r="O84" s="248">
        <v>0</v>
      </c>
      <c r="P84" s="257">
        <v>8000</v>
      </c>
      <c r="Q84" s="257">
        <v>0</v>
      </c>
      <c r="R84" s="257">
        <v>28500</v>
      </c>
      <c r="S84" s="174">
        <v>0</v>
      </c>
      <c r="T84" s="130">
        <v>882464</v>
      </c>
      <c r="U84" s="143">
        <v>882464</v>
      </c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</row>
    <row r="85" spans="1:68" s="65" customFormat="1">
      <c r="A85" s="68">
        <v>3231</v>
      </c>
      <c r="B85" s="68" t="s">
        <v>40</v>
      </c>
      <c r="C85" s="329">
        <f t="shared" si="1"/>
        <v>47055.47</v>
      </c>
      <c r="D85" s="296">
        <v>0</v>
      </c>
      <c r="E85" s="296">
        <v>0</v>
      </c>
      <c r="F85" s="275">
        <v>31389.07</v>
      </c>
      <c r="G85" s="275">
        <f>G88</f>
        <v>-333.6</v>
      </c>
      <c r="H85" s="275">
        <v>0</v>
      </c>
      <c r="I85" s="275">
        <v>0</v>
      </c>
      <c r="J85" s="255">
        <v>0</v>
      </c>
      <c r="K85" s="306">
        <v>18000</v>
      </c>
      <c r="L85" s="306">
        <f>L89+L90</f>
        <v>-4000</v>
      </c>
      <c r="M85" s="175">
        <v>0</v>
      </c>
      <c r="N85" s="285">
        <v>0</v>
      </c>
      <c r="O85" s="285">
        <v>0</v>
      </c>
      <c r="P85" s="255">
        <v>2000</v>
      </c>
      <c r="Q85" s="255">
        <v>0</v>
      </c>
      <c r="R85" s="255">
        <v>0</v>
      </c>
      <c r="S85" s="175">
        <v>0</v>
      </c>
      <c r="T85" s="163">
        <v>51000</v>
      </c>
      <c r="U85" s="153">
        <v>51000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</row>
    <row r="86" spans="1:68">
      <c r="A86" s="70">
        <v>32311</v>
      </c>
      <c r="B86" s="70" t="s">
        <v>100</v>
      </c>
      <c r="C86" s="326">
        <f t="shared" si="1"/>
        <v>23000</v>
      </c>
      <c r="D86" s="168">
        <v>0</v>
      </c>
      <c r="E86" s="168">
        <v>0</v>
      </c>
      <c r="F86" s="154">
        <v>15000</v>
      </c>
      <c r="G86" s="154">
        <v>0</v>
      </c>
      <c r="H86" s="154">
        <v>0</v>
      </c>
      <c r="I86" s="154">
        <v>0</v>
      </c>
      <c r="J86" s="187">
        <v>0</v>
      </c>
      <c r="K86" s="307">
        <v>8000</v>
      </c>
      <c r="L86" s="307">
        <v>0</v>
      </c>
      <c r="M86" s="187">
        <v>0</v>
      </c>
      <c r="N86" s="142">
        <v>0</v>
      </c>
      <c r="O86" s="142">
        <v>0</v>
      </c>
      <c r="P86" s="187">
        <v>0</v>
      </c>
      <c r="Q86" s="187">
        <v>0</v>
      </c>
      <c r="R86" s="187">
        <v>0</v>
      </c>
      <c r="S86" s="187">
        <v>0</v>
      </c>
      <c r="T86" s="122">
        <v>21000</v>
      </c>
      <c r="U86" s="156">
        <v>21000</v>
      </c>
    </row>
    <row r="87" spans="1:68">
      <c r="A87" s="70">
        <v>32312</v>
      </c>
      <c r="B87" s="70" t="s">
        <v>146</v>
      </c>
      <c r="C87" s="326">
        <f t="shared" si="1"/>
        <v>0</v>
      </c>
      <c r="D87" s="168">
        <v>0</v>
      </c>
      <c r="E87" s="168">
        <v>0</v>
      </c>
      <c r="F87" s="154">
        <v>0</v>
      </c>
      <c r="G87" s="154">
        <v>0</v>
      </c>
      <c r="H87" s="154">
        <v>0</v>
      </c>
      <c r="I87" s="154">
        <v>0</v>
      </c>
      <c r="J87" s="187">
        <v>0</v>
      </c>
      <c r="K87" s="307">
        <v>0</v>
      </c>
      <c r="L87" s="307">
        <v>0</v>
      </c>
      <c r="M87" s="187">
        <v>0</v>
      </c>
      <c r="N87" s="142">
        <v>0</v>
      </c>
      <c r="O87" s="142">
        <v>0</v>
      </c>
      <c r="P87" s="187">
        <v>0</v>
      </c>
      <c r="Q87" s="187">
        <v>0</v>
      </c>
      <c r="R87" s="187">
        <v>0</v>
      </c>
      <c r="S87" s="187">
        <v>0</v>
      </c>
      <c r="T87" s="122">
        <v>0</v>
      </c>
      <c r="U87" s="156">
        <v>0</v>
      </c>
    </row>
    <row r="88" spans="1:68">
      <c r="A88" s="70">
        <v>32313</v>
      </c>
      <c r="B88" s="70" t="s">
        <v>101</v>
      </c>
      <c r="C88" s="326">
        <f t="shared" si="1"/>
        <v>7666.4</v>
      </c>
      <c r="D88" s="168">
        <v>0</v>
      </c>
      <c r="E88" s="168">
        <v>0</v>
      </c>
      <c r="F88" s="154">
        <v>6500</v>
      </c>
      <c r="G88" s="154">
        <v>-333.6</v>
      </c>
      <c r="H88" s="154">
        <v>0</v>
      </c>
      <c r="I88" s="154">
        <v>0</v>
      </c>
      <c r="J88" s="187">
        <v>0</v>
      </c>
      <c r="K88" s="307">
        <v>1500</v>
      </c>
      <c r="L88" s="307">
        <v>0</v>
      </c>
      <c r="M88" s="187">
        <v>0</v>
      </c>
      <c r="N88" s="142">
        <v>0</v>
      </c>
      <c r="O88" s="142">
        <v>0</v>
      </c>
      <c r="P88" s="187">
        <v>0</v>
      </c>
      <c r="Q88" s="187">
        <v>0</v>
      </c>
      <c r="R88" s="187">
        <v>0</v>
      </c>
      <c r="S88" s="187">
        <v>0</v>
      </c>
      <c r="T88" s="122">
        <v>11000</v>
      </c>
      <c r="U88" s="156">
        <v>11000</v>
      </c>
    </row>
    <row r="89" spans="1:68">
      <c r="A89" s="70">
        <v>32314</v>
      </c>
      <c r="B89" s="70" t="s">
        <v>145</v>
      </c>
      <c r="C89" s="326">
        <f t="shared" si="1"/>
        <v>11889.07</v>
      </c>
      <c r="D89" s="168">
        <v>0</v>
      </c>
      <c r="E89" s="168">
        <v>0</v>
      </c>
      <c r="F89" s="154">
        <v>9889.07</v>
      </c>
      <c r="G89" s="154">
        <v>0</v>
      </c>
      <c r="H89" s="154">
        <v>0</v>
      </c>
      <c r="I89" s="154">
        <v>0</v>
      </c>
      <c r="J89" s="187">
        <v>0</v>
      </c>
      <c r="K89" s="307">
        <v>5000</v>
      </c>
      <c r="L89" s="307">
        <v>-3000</v>
      </c>
      <c r="M89" s="187">
        <v>0</v>
      </c>
      <c r="N89" s="142">
        <v>0</v>
      </c>
      <c r="O89" s="142">
        <v>0</v>
      </c>
      <c r="P89" s="187">
        <v>0</v>
      </c>
      <c r="Q89" s="187">
        <v>0</v>
      </c>
      <c r="R89" s="187">
        <v>0</v>
      </c>
      <c r="S89" s="187">
        <v>0</v>
      </c>
      <c r="T89" s="122">
        <v>13000</v>
      </c>
      <c r="U89" s="156">
        <v>13000</v>
      </c>
    </row>
    <row r="90" spans="1:68">
      <c r="A90" s="70">
        <v>32319</v>
      </c>
      <c r="B90" s="70" t="s">
        <v>144</v>
      </c>
      <c r="C90" s="326">
        <f t="shared" si="1"/>
        <v>4500</v>
      </c>
      <c r="D90" s="168">
        <v>0</v>
      </c>
      <c r="E90" s="168">
        <v>0</v>
      </c>
      <c r="F90" s="154">
        <v>0</v>
      </c>
      <c r="G90" s="154">
        <v>0</v>
      </c>
      <c r="H90" s="154">
        <v>0</v>
      </c>
      <c r="I90" s="154">
        <v>0</v>
      </c>
      <c r="J90" s="187">
        <v>0</v>
      </c>
      <c r="K90" s="307">
        <v>3500</v>
      </c>
      <c r="L90" s="307">
        <v>-1000</v>
      </c>
      <c r="M90" s="187">
        <v>0</v>
      </c>
      <c r="N90" s="142">
        <v>0</v>
      </c>
      <c r="O90" s="142">
        <v>0</v>
      </c>
      <c r="P90" s="187">
        <v>2000</v>
      </c>
      <c r="Q90" s="187">
        <v>0</v>
      </c>
      <c r="R90" s="187">
        <v>0</v>
      </c>
      <c r="S90" s="187">
        <v>0</v>
      </c>
      <c r="T90" s="122">
        <v>6000</v>
      </c>
      <c r="U90" s="156">
        <v>6000</v>
      </c>
    </row>
    <row r="91" spans="1:68" s="65" customFormat="1">
      <c r="A91" s="68">
        <v>3232</v>
      </c>
      <c r="B91" s="68" t="s">
        <v>41</v>
      </c>
      <c r="C91" s="324">
        <f t="shared" si="1"/>
        <v>173082.64</v>
      </c>
      <c r="D91" s="296">
        <v>0</v>
      </c>
      <c r="E91" s="296">
        <v>0</v>
      </c>
      <c r="F91" s="275">
        <v>25316</v>
      </c>
      <c r="G91" s="275">
        <v>0</v>
      </c>
      <c r="H91" s="275">
        <v>57766.64</v>
      </c>
      <c r="I91" s="275">
        <v>0</v>
      </c>
      <c r="J91" s="255">
        <v>0</v>
      </c>
      <c r="K91" s="306">
        <v>39000</v>
      </c>
      <c r="L91" s="306">
        <f>L92+L93+L94</f>
        <v>16500</v>
      </c>
      <c r="M91" s="175">
        <v>0</v>
      </c>
      <c r="N91" s="285">
        <v>0</v>
      </c>
      <c r="O91" s="285">
        <v>0</v>
      </c>
      <c r="P91" s="255">
        <v>6000</v>
      </c>
      <c r="Q91" s="255">
        <v>0</v>
      </c>
      <c r="R91" s="255">
        <v>28500</v>
      </c>
      <c r="S91" s="175">
        <v>0</v>
      </c>
      <c r="T91" s="128">
        <v>133766.64000000001</v>
      </c>
      <c r="U91" s="153">
        <v>133766.64000000001</v>
      </c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</row>
    <row r="92" spans="1:68" s="52" customFormat="1">
      <c r="A92" s="72">
        <v>32321</v>
      </c>
      <c r="B92" s="72" t="s">
        <v>106</v>
      </c>
      <c r="C92" s="326">
        <f t="shared" si="1"/>
        <v>87582.64</v>
      </c>
      <c r="D92" s="297">
        <v>0</v>
      </c>
      <c r="E92" s="297">
        <v>0</v>
      </c>
      <c r="F92" s="276">
        <v>17316</v>
      </c>
      <c r="G92" s="276">
        <v>0</v>
      </c>
      <c r="H92" s="276">
        <v>57766.64</v>
      </c>
      <c r="I92" s="276">
        <v>0</v>
      </c>
      <c r="J92" s="256">
        <v>0</v>
      </c>
      <c r="K92" s="307">
        <v>10000</v>
      </c>
      <c r="L92" s="307">
        <v>2500</v>
      </c>
      <c r="M92" s="183">
        <v>0</v>
      </c>
      <c r="N92" s="308">
        <v>0</v>
      </c>
      <c r="O92" s="308">
        <v>0</v>
      </c>
      <c r="P92" s="256">
        <v>0</v>
      </c>
      <c r="Q92" s="256">
        <v>0</v>
      </c>
      <c r="R92" s="256">
        <v>0</v>
      </c>
      <c r="S92" s="183">
        <v>0</v>
      </c>
      <c r="T92" s="122">
        <v>72766.64</v>
      </c>
      <c r="U92" s="156">
        <v>72766.64</v>
      </c>
    </row>
    <row r="93" spans="1:68" s="52" customFormat="1">
      <c r="A93" s="72">
        <v>32322</v>
      </c>
      <c r="B93" s="72" t="s">
        <v>107</v>
      </c>
      <c r="C93" s="326">
        <f t="shared" si="1"/>
        <v>63500</v>
      </c>
      <c r="D93" s="297">
        <v>0</v>
      </c>
      <c r="E93" s="297">
        <v>0</v>
      </c>
      <c r="F93" s="276">
        <v>8000</v>
      </c>
      <c r="G93" s="276">
        <v>0</v>
      </c>
      <c r="H93" s="276">
        <v>0</v>
      </c>
      <c r="I93" s="276">
        <v>0</v>
      </c>
      <c r="J93" s="256">
        <v>0</v>
      </c>
      <c r="K93" s="307">
        <v>13000</v>
      </c>
      <c r="L93" s="307">
        <v>8000</v>
      </c>
      <c r="M93" s="183">
        <v>0</v>
      </c>
      <c r="N93" s="308">
        <v>0</v>
      </c>
      <c r="O93" s="308">
        <v>0</v>
      </c>
      <c r="P93" s="256">
        <v>6000</v>
      </c>
      <c r="Q93" s="256">
        <v>0</v>
      </c>
      <c r="R93" s="256">
        <v>28500</v>
      </c>
      <c r="S93" s="183">
        <v>0</v>
      </c>
      <c r="T93" s="122">
        <v>45000</v>
      </c>
      <c r="U93" s="156">
        <v>45000</v>
      </c>
    </row>
    <row r="94" spans="1:68" s="52" customFormat="1">
      <c r="A94" s="72">
        <v>32323</v>
      </c>
      <c r="B94" s="72" t="s">
        <v>108</v>
      </c>
      <c r="C94" s="326">
        <f t="shared" si="1"/>
        <v>12000</v>
      </c>
      <c r="D94" s="297">
        <v>0</v>
      </c>
      <c r="E94" s="297">
        <v>0</v>
      </c>
      <c r="F94" s="276">
        <v>0</v>
      </c>
      <c r="G94" s="276">
        <v>0</v>
      </c>
      <c r="H94" s="276">
        <v>0</v>
      </c>
      <c r="I94" s="276">
        <v>0</v>
      </c>
      <c r="J94" s="256">
        <v>0</v>
      </c>
      <c r="K94" s="307">
        <v>6000</v>
      </c>
      <c r="L94" s="307">
        <v>6000</v>
      </c>
      <c r="M94" s="183">
        <v>0</v>
      </c>
      <c r="N94" s="308">
        <v>0</v>
      </c>
      <c r="O94" s="308">
        <v>0</v>
      </c>
      <c r="P94" s="256">
        <v>0</v>
      </c>
      <c r="Q94" s="256">
        <v>0</v>
      </c>
      <c r="R94" s="256">
        <v>0</v>
      </c>
      <c r="S94" s="183">
        <v>0</v>
      </c>
      <c r="T94" s="122">
        <v>6000</v>
      </c>
      <c r="U94" s="156">
        <v>6000</v>
      </c>
    </row>
    <row r="95" spans="1:68" s="52" customFormat="1">
      <c r="A95" s="72">
        <v>32329</v>
      </c>
      <c r="B95" s="72" t="s">
        <v>149</v>
      </c>
      <c r="C95" s="326">
        <f t="shared" si="1"/>
        <v>10000</v>
      </c>
      <c r="D95" s="297">
        <v>0</v>
      </c>
      <c r="E95" s="297">
        <v>0</v>
      </c>
      <c r="F95" s="276">
        <v>0</v>
      </c>
      <c r="G95" s="276">
        <v>0</v>
      </c>
      <c r="H95" s="276">
        <v>0</v>
      </c>
      <c r="I95" s="276">
        <v>0</v>
      </c>
      <c r="J95" s="256">
        <v>0</v>
      </c>
      <c r="K95" s="307">
        <v>10000</v>
      </c>
      <c r="L95" s="307">
        <v>0</v>
      </c>
      <c r="M95" s="183">
        <v>0</v>
      </c>
      <c r="N95" s="308">
        <v>0</v>
      </c>
      <c r="O95" s="308">
        <v>0</v>
      </c>
      <c r="P95" s="256">
        <v>0</v>
      </c>
      <c r="Q95" s="256">
        <v>0</v>
      </c>
      <c r="R95" s="256">
        <v>0</v>
      </c>
      <c r="S95" s="183">
        <v>0</v>
      </c>
      <c r="T95" s="122">
        <v>10000</v>
      </c>
      <c r="U95" s="156">
        <v>10000</v>
      </c>
    </row>
    <row r="96" spans="1:68" s="65" customFormat="1">
      <c r="A96" s="68">
        <v>3233</v>
      </c>
      <c r="B96" s="68" t="s">
        <v>42</v>
      </c>
      <c r="C96" s="324">
        <f t="shared" si="1"/>
        <v>87465</v>
      </c>
      <c r="D96" s="296">
        <v>0</v>
      </c>
      <c r="E96" s="296">
        <v>0</v>
      </c>
      <c r="F96" s="275">
        <v>33750</v>
      </c>
      <c r="G96" s="275">
        <v>0</v>
      </c>
      <c r="H96" s="275">
        <v>27715</v>
      </c>
      <c r="I96" s="275">
        <v>0</v>
      </c>
      <c r="J96" s="255">
        <v>0</v>
      </c>
      <c r="K96" s="306">
        <v>29000</v>
      </c>
      <c r="L96" s="306">
        <f>L97+L98+L100</f>
        <v>-3000</v>
      </c>
      <c r="M96" s="175">
        <v>0</v>
      </c>
      <c r="N96" s="285">
        <v>0</v>
      </c>
      <c r="O96" s="285">
        <v>0</v>
      </c>
      <c r="P96" s="255">
        <v>0</v>
      </c>
      <c r="Q96" s="255">
        <v>0</v>
      </c>
      <c r="R96" s="255">
        <v>0</v>
      </c>
      <c r="S96" s="175">
        <v>0</v>
      </c>
      <c r="T96" s="128">
        <v>89404</v>
      </c>
      <c r="U96" s="153">
        <v>89404</v>
      </c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</row>
    <row r="97" spans="1:68" s="52" customFormat="1">
      <c r="A97" s="72">
        <v>32331</v>
      </c>
      <c r="B97" s="72" t="s">
        <v>190</v>
      </c>
      <c r="C97" s="326">
        <f t="shared" si="1"/>
        <v>9750</v>
      </c>
      <c r="D97" s="297">
        <v>0</v>
      </c>
      <c r="E97" s="297">
        <v>0</v>
      </c>
      <c r="F97" s="276">
        <v>3750</v>
      </c>
      <c r="G97" s="276">
        <v>0</v>
      </c>
      <c r="H97" s="276">
        <v>0</v>
      </c>
      <c r="I97" s="276">
        <v>0</v>
      </c>
      <c r="J97" s="267">
        <v>0</v>
      </c>
      <c r="K97" s="309">
        <v>5000</v>
      </c>
      <c r="L97" s="309">
        <v>1000</v>
      </c>
      <c r="M97" s="183">
        <v>0</v>
      </c>
      <c r="N97" s="308">
        <v>0</v>
      </c>
      <c r="O97" s="308">
        <v>0</v>
      </c>
      <c r="P97" s="256">
        <v>0</v>
      </c>
      <c r="Q97" s="256">
        <v>0</v>
      </c>
      <c r="R97" s="267">
        <v>0</v>
      </c>
      <c r="S97" s="183">
        <v>0</v>
      </c>
      <c r="T97" s="122">
        <v>0</v>
      </c>
      <c r="U97" s="157">
        <v>0</v>
      </c>
    </row>
    <row r="98" spans="1:68">
      <c r="A98" s="70">
        <v>32332</v>
      </c>
      <c r="B98" s="70" t="s">
        <v>104</v>
      </c>
      <c r="C98" s="326">
        <f t="shared" si="1"/>
        <v>5000</v>
      </c>
      <c r="D98" s="168">
        <v>0</v>
      </c>
      <c r="E98" s="168">
        <v>0</v>
      </c>
      <c r="F98" s="154">
        <v>0</v>
      </c>
      <c r="G98" s="154">
        <v>0</v>
      </c>
      <c r="H98" s="154">
        <v>0</v>
      </c>
      <c r="I98" s="154">
        <v>0</v>
      </c>
      <c r="J98" s="187">
        <v>0</v>
      </c>
      <c r="K98" s="307">
        <v>7000</v>
      </c>
      <c r="L98" s="307">
        <v>-2000</v>
      </c>
      <c r="M98" s="187">
        <v>0</v>
      </c>
      <c r="N98" s="142">
        <v>0</v>
      </c>
      <c r="O98" s="142">
        <v>0</v>
      </c>
      <c r="P98" s="187">
        <v>0</v>
      </c>
      <c r="Q98" s="187">
        <v>0</v>
      </c>
      <c r="R98" s="187">
        <v>0</v>
      </c>
      <c r="S98" s="187">
        <v>0</v>
      </c>
      <c r="T98" s="122">
        <v>5000</v>
      </c>
      <c r="U98" s="156">
        <v>5000</v>
      </c>
    </row>
    <row r="99" spans="1:68">
      <c r="A99" s="70">
        <v>32334</v>
      </c>
      <c r="B99" s="70" t="s">
        <v>188</v>
      </c>
      <c r="C99" s="326">
        <f t="shared" ref="C99:C130" si="2">D99+E99+F99+G99+H99+I99+J99+K99+L99+M99+N99+O99+P99+Q99+R99+S99</f>
        <v>11625</v>
      </c>
      <c r="D99" s="168">
        <v>0</v>
      </c>
      <c r="E99" s="168">
        <v>0</v>
      </c>
      <c r="F99" s="154">
        <v>0</v>
      </c>
      <c r="G99" s="154">
        <v>0</v>
      </c>
      <c r="H99" s="154">
        <v>5625</v>
      </c>
      <c r="I99" s="154">
        <v>0</v>
      </c>
      <c r="J99" s="187">
        <v>0</v>
      </c>
      <c r="K99" s="307">
        <v>6000</v>
      </c>
      <c r="L99" s="307">
        <v>0</v>
      </c>
      <c r="M99" s="187">
        <v>0</v>
      </c>
      <c r="N99" s="142">
        <v>0</v>
      </c>
      <c r="O99" s="142">
        <v>0</v>
      </c>
      <c r="P99" s="187">
        <v>0</v>
      </c>
      <c r="Q99" s="187">
        <v>0</v>
      </c>
      <c r="R99" s="187">
        <v>0</v>
      </c>
      <c r="S99" s="187">
        <v>0</v>
      </c>
      <c r="T99" s="122">
        <v>0</v>
      </c>
      <c r="U99" s="156">
        <v>0</v>
      </c>
    </row>
    <row r="100" spans="1:68">
      <c r="A100" s="70">
        <v>32339</v>
      </c>
      <c r="B100" s="70" t="s">
        <v>105</v>
      </c>
      <c r="C100" s="326">
        <f t="shared" si="2"/>
        <v>61090</v>
      </c>
      <c r="D100" s="168">
        <v>0</v>
      </c>
      <c r="E100" s="168">
        <v>0</v>
      </c>
      <c r="F100" s="154">
        <v>30000</v>
      </c>
      <c r="G100" s="154">
        <v>0</v>
      </c>
      <c r="H100" s="154">
        <v>22090</v>
      </c>
      <c r="I100" s="154">
        <v>0</v>
      </c>
      <c r="J100" s="187">
        <v>0</v>
      </c>
      <c r="K100" s="307">
        <v>11000</v>
      </c>
      <c r="L100" s="307">
        <v>-2000</v>
      </c>
      <c r="M100" s="187">
        <v>0</v>
      </c>
      <c r="N100" s="142">
        <v>0</v>
      </c>
      <c r="O100" s="142">
        <v>0</v>
      </c>
      <c r="P100" s="187">
        <v>0</v>
      </c>
      <c r="Q100" s="187">
        <v>0</v>
      </c>
      <c r="R100" s="187">
        <v>0</v>
      </c>
      <c r="S100" s="187">
        <v>0</v>
      </c>
      <c r="T100" s="122">
        <v>65029</v>
      </c>
      <c r="U100" s="156">
        <v>65029</v>
      </c>
    </row>
    <row r="101" spans="1:68" s="65" customFormat="1">
      <c r="A101" s="68">
        <v>3234</v>
      </c>
      <c r="B101" s="68" t="s">
        <v>43</v>
      </c>
      <c r="C101" s="324">
        <f t="shared" si="2"/>
        <v>55054.26</v>
      </c>
      <c r="D101" s="296">
        <v>0</v>
      </c>
      <c r="E101" s="296">
        <v>0</v>
      </c>
      <c r="F101" s="275">
        <v>4154.26</v>
      </c>
      <c r="G101" s="275">
        <v>0</v>
      </c>
      <c r="H101" s="275">
        <v>42900</v>
      </c>
      <c r="I101" s="275">
        <v>0</v>
      </c>
      <c r="J101" s="255">
        <v>0</v>
      </c>
      <c r="K101" s="306">
        <v>8000</v>
      </c>
      <c r="L101" s="306">
        <f>L102+L103+L104+L105</f>
        <v>0</v>
      </c>
      <c r="M101" s="175">
        <v>0</v>
      </c>
      <c r="N101" s="285">
        <v>0</v>
      </c>
      <c r="O101" s="285">
        <v>0</v>
      </c>
      <c r="P101" s="255">
        <v>0</v>
      </c>
      <c r="Q101" s="255">
        <v>0</v>
      </c>
      <c r="R101" s="255">
        <v>0</v>
      </c>
      <c r="S101" s="175">
        <v>0</v>
      </c>
      <c r="T101" s="128">
        <v>57975.199999999997</v>
      </c>
      <c r="U101" s="153">
        <v>57975.199999999997</v>
      </c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</row>
    <row r="102" spans="1:68" s="52" customFormat="1">
      <c r="A102" s="72">
        <v>32341</v>
      </c>
      <c r="B102" s="72" t="s">
        <v>109</v>
      </c>
      <c r="C102" s="326">
        <f t="shared" si="2"/>
        <v>8875.2000000000007</v>
      </c>
      <c r="D102" s="297">
        <v>0</v>
      </c>
      <c r="E102" s="297">
        <v>0</v>
      </c>
      <c r="F102" s="276">
        <v>75.199999999999818</v>
      </c>
      <c r="G102" s="276">
        <v>0</v>
      </c>
      <c r="H102" s="276">
        <v>8300</v>
      </c>
      <c r="I102" s="276">
        <v>0</v>
      </c>
      <c r="J102" s="256">
        <v>0</v>
      </c>
      <c r="K102" s="307">
        <v>2000</v>
      </c>
      <c r="L102" s="307">
        <v>-1500</v>
      </c>
      <c r="M102" s="183">
        <v>0</v>
      </c>
      <c r="N102" s="308">
        <v>0</v>
      </c>
      <c r="O102" s="308">
        <v>0</v>
      </c>
      <c r="P102" s="256">
        <v>0</v>
      </c>
      <c r="Q102" s="256">
        <v>0</v>
      </c>
      <c r="R102" s="256">
        <v>0</v>
      </c>
      <c r="S102" s="183">
        <v>0</v>
      </c>
      <c r="T102" s="122">
        <v>12375.2</v>
      </c>
      <c r="U102" s="156">
        <v>12375.2</v>
      </c>
    </row>
    <row r="103" spans="1:68" s="52" customFormat="1">
      <c r="A103" s="72">
        <v>32342</v>
      </c>
      <c r="B103" s="72" t="s">
        <v>110</v>
      </c>
      <c r="C103" s="326">
        <f t="shared" si="2"/>
        <v>4393.92</v>
      </c>
      <c r="D103" s="297">
        <v>0</v>
      </c>
      <c r="E103" s="297">
        <v>0</v>
      </c>
      <c r="F103" s="276">
        <v>2793.92</v>
      </c>
      <c r="G103" s="276">
        <v>0</v>
      </c>
      <c r="H103" s="276">
        <v>600</v>
      </c>
      <c r="I103" s="276">
        <v>0</v>
      </c>
      <c r="J103" s="256">
        <v>0</v>
      </c>
      <c r="K103" s="307">
        <v>2500</v>
      </c>
      <c r="L103" s="307">
        <v>-1500</v>
      </c>
      <c r="M103" s="183">
        <v>0</v>
      </c>
      <c r="N103" s="308">
        <v>0</v>
      </c>
      <c r="O103" s="308">
        <v>0</v>
      </c>
      <c r="P103" s="256">
        <v>0</v>
      </c>
      <c r="Q103" s="256">
        <v>0</v>
      </c>
      <c r="R103" s="256">
        <v>0</v>
      </c>
      <c r="S103" s="183">
        <v>0</v>
      </c>
      <c r="T103" s="122">
        <v>6600</v>
      </c>
      <c r="U103" s="156">
        <v>6600</v>
      </c>
    </row>
    <row r="104" spans="1:68" s="52" customFormat="1">
      <c r="A104" s="72">
        <v>32343</v>
      </c>
      <c r="B104" s="72" t="s">
        <v>111</v>
      </c>
      <c r="C104" s="326">
        <f t="shared" si="2"/>
        <v>5000</v>
      </c>
      <c r="D104" s="297">
        <v>0</v>
      </c>
      <c r="E104" s="297">
        <v>0</v>
      </c>
      <c r="F104" s="276">
        <v>0</v>
      </c>
      <c r="G104" s="276">
        <v>0</v>
      </c>
      <c r="H104" s="276">
        <v>0</v>
      </c>
      <c r="I104" s="276">
        <v>0</v>
      </c>
      <c r="J104" s="256">
        <v>0</v>
      </c>
      <c r="K104" s="307">
        <v>1000</v>
      </c>
      <c r="L104" s="307">
        <v>4000</v>
      </c>
      <c r="M104" s="183">
        <v>0</v>
      </c>
      <c r="N104" s="308">
        <v>0</v>
      </c>
      <c r="O104" s="308">
        <v>0</v>
      </c>
      <c r="P104" s="256">
        <v>0</v>
      </c>
      <c r="Q104" s="256">
        <v>0</v>
      </c>
      <c r="R104" s="256">
        <v>0</v>
      </c>
      <c r="S104" s="183">
        <v>0</v>
      </c>
      <c r="T104" s="122">
        <v>1000</v>
      </c>
      <c r="U104" s="156">
        <v>1000</v>
      </c>
    </row>
    <row r="105" spans="1:68" s="52" customFormat="1">
      <c r="A105" s="72">
        <v>32344</v>
      </c>
      <c r="B105" s="72" t="s">
        <v>112</v>
      </c>
      <c r="C105" s="326">
        <f t="shared" si="2"/>
        <v>0</v>
      </c>
      <c r="D105" s="297">
        <v>0</v>
      </c>
      <c r="E105" s="297">
        <v>0</v>
      </c>
      <c r="F105" s="276">
        <v>0</v>
      </c>
      <c r="G105" s="276">
        <v>0</v>
      </c>
      <c r="H105" s="276">
        <v>0</v>
      </c>
      <c r="I105" s="276">
        <v>0</v>
      </c>
      <c r="J105" s="256">
        <v>0</v>
      </c>
      <c r="K105" s="307">
        <v>1000</v>
      </c>
      <c r="L105" s="307">
        <v>-1000</v>
      </c>
      <c r="M105" s="183">
        <v>0</v>
      </c>
      <c r="N105" s="308">
        <v>0</v>
      </c>
      <c r="O105" s="308">
        <v>0</v>
      </c>
      <c r="P105" s="256">
        <v>0</v>
      </c>
      <c r="Q105" s="256">
        <v>0</v>
      </c>
      <c r="R105" s="256">
        <v>0</v>
      </c>
      <c r="S105" s="183">
        <v>0</v>
      </c>
      <c r="T105" s="122">
        <v>1000</v>
      </c>
      <c r="U105" s="156">
        <v>1000</v>
      </c>
    </row>
    <row r="106" spans="1:68" s="52" customFormat="1">
      <c r="A106" s="72">
        <v>32349</v>
      </c>
      <c r="B106" s="72" t="s">
        <v>113</v>
      </c>
      <c r="C106" s="326">
        <f t="shared" si="2"/>
        <v>36785.14</v>
      </c>
      <c r="D106" s="297">
        <v>0</v>
      </c>
      <c r="E106" s="297">
        <v>0</v>
      </c>
      <c r="F106" s="276">
        <v>1285.1399999999999</v>
      </c>
      <c r="G106" s="276">
        <v>0</v>
      </c>
      <c r="H106" s="276">
        <v>34000</v>
      </c>
      <c r="I106" s="276">
        <v>0</v>
      </c>
      <c r="J106" s="256">
        <v>0</v>
      </c>
      <c r="K106" s="307">
        <v>1500</v>
      </c>
      <c r="L106" s="307">
        <v>0</v>
      </c>
      <c r="M106" s="183">
        <v>0</v>
      </c>
      <c r="N106" s="308">
        <v>0</v>
      </c>
      <c r="O106" s="308">
        <v>0</v>
      </c>
      <c r="P106" s="256">
        <v>0</v>
      </c>
      <c r="Q106" s="256">
        <v>0</v>
      </c>
      <c r="R106" s="256">
        <v>0</v>
      </c>
      <c r="S106" s="183">
        <v>0</v>
      </c>
      <c r="T106" s="122">
        <v>37000</v>
      </c>
      <c r="U106" s="156">
        <v>37000</v>
      </c>
    </row>
    <row r="107" spans="1:68" s="65" customFormat="1">
      <c r="A107" s="68">
        <v>3235</v>
      </c>
      <c r="B107" s="68" t="s">
        <v>64</v>
      </c>
      <c r="C107" s="324">
        <f t="shared" si="2"/>
        <v>99595.77</v>
      </c>
      <c r="D107" s="296">
        <v>0</v>
      </c>
      <c r="E107" s="296">
        <v>0</v>
      </c>
      <c r="F107" s="275">
        <v>28409.81</v>
      </c>
      <c r="G107" s="275">
        <v>0</v>
      </c>
      <c r="H107" s="275">
        <v>80185.960000000006</v>
      </c>
      <c r="I107" s="275">
        <f>I108</f>
        <v>-16500</v>
      </c>
      <c r="J107" s="255">
        <v>0</v>
      </c>
      <c r="K107" s="306">
        <v>13000</v>
      </c>
      <c r="L107" s="306">
        <f>L109+L110+L112</f>
        <v>-5500</v>
      </c>
      <c r="M107" s="175">
        <v>0</v>
      </c>
      <c r="N107" s="285">
        <v>0</v>
      </c>
      <c r="O107" s="285">
        <v>0</v>
      </c>
      <c r="P107" s="255">
        <v>0</v>
      </c>
      <c r="Q107" s="255">
        <v>0</v>
      </c>
      <c r="R107" s="255">
        <v>0</v>
      </c>
      <c r="S107" s="175">
        <v>0</v>
      </c>
      <c r="T107" s="128">
        <v>125000</v>
      </c>
      <c r="U107" s="153">
        <v>125000</v>
      </c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</row>
    <row r="108" spans="1:68">
      <c r="A108" s="70">
        <v>32352</v>
      </c>
      <c r="B108" s="70" t="s">
        <v>114</v>
      </c>
      <c r="C108" s="326">
        <f t="shared" si="2"/>
        <v>64300</v>
      </c>
      <c r="D108" s="168">
        <v>0</v>
      </c>
      <c r="E108" s="168">
        <v>0</v>
      </c>
      <c r="F108" s="154">
        <v>0</v>
      </c>
      <c r="G108" s="154">
        <v>0</v>
      </c>
      <c r="H108" s="154">
        <v>80000</v>
      </c>
      <c r="I108" s="154">
        <v>-16500</v>
      </c>
      <c r="J108" s="187">
        <v>0</v>
      </c>
      <c r="K108" s="307">
        <v>800</v>
      </c>
      <c r="L108" s="307">
        <v>0</v>
      </c>
      <c r="M108" s="187">
        <v>0</v>
      </c>
      <c r="N108" s="142">
        <v>0</v>
      </c>
      <c r="O108" s="142">
        <v>0</v>
      </c>
      <c r="P108" s="187">
        <v>0</v>
      </c>
      <c r="Q108" s="187">
        <v>0</v>
      </c>
      <c r="R108" s="187">
        <v>0</v>
      </c>
      <c r="S108" s="187">
        <v>0</v>
      </c>
      <c r="T108" s="122">
        <v>80800</v>
      </c>
      <c r="U108" s="156">
        <v>80800</v>
      </c>
    </row>
    <row r="109" spans="1:68">
      <c r="A109" s="70">
        <v>32353</v>
      </c>
      <c r="B109" s="70" t="s">
        <v>115</v>
      </c>
      <c r="C109" s="326">
        <f t="shared" si="2"/>
        <v>0</v>
      </c>
      <c r="D109" s="168">
        <v>0</v>
      </c>
      <c r="E109" s="168">
        <v>0</v>
      </c>
      <c r="F109" s="154">
        <v>0</v>
      </c>
      <c r="G109" s="154">
        <v>0</v>
      </c>
      <c r="H109" s="154">
        <v>0</v>
      </c>
      <c r="I109" s="154">
        <v>0</v>
      </c>
      <c r="J109" s="187">
        <v>0</v>
      </c>
      <c r="K109" s="307">
        <v>4000</v>
      </c>
      <c r="L109" s="307">
        <v>-4000</v>
      </c>
      <c r="M109" s="187">
        <v>0</v>
      </c>
      <c r="N109" s="142">
        <v>0</v>
      </c>
      <c r="O109" s="142">
        <v>0</v>
      </c>
      <c r="P109" s="187">
        <v>0</v>
      </c>
      <c r="Q109" s="187">
        <v>0</v>
      </c>
      <c r="R109" s="187">
        <v>0</v>
      </c>
      <c r="S109" s="187">
        <v>0</v>
      </c>
      <c r="T109" s="122">
        <v>8000</v>
      </c>
      <c r="U109" s="156">
        <v>8000</v>
      </c>
    </row>
    <row r="110" spans="1:68">
      <c r="A110" s="70">
        <v>32354</v>
      </c>
      <c r="B110" s="70" t="s">
        <v>201</v>
      </c>
      <c r="C110" s="326">
        <f t="shared" si="2"/>
        <v>2500</v>
      </c>
      <c r="D110" s="168">
        <v>0</v>
      </c>
      <c r="E110" s="168">
        <v>0</v>
      </c>
      <c r="F110" s="154">
        <v>0</v>
      </c>
      <c r="G110" s="154">
        <v>0</v>
      </c>
      <c r="H110" s="154">
        <v>0</v>
      </c>
      <c r="I110" s="154">
        <v>0</v>
      </c>
      <c r="J110" s="187">
        <v>0</v>
      </c>
      <c r="K110" s="307">
        <v>0</v>
      </c>
      <c r="L110" s="307">
        <v>2500</v>
      </c>
      <c r="M110" s="187">
        <v>0</v>
      </c>
      <c r="N110" s="142">
        <v>0</v>
      </c>
      <c r="O110" s="142">
        <v>0</v>
      </c>
      <c r="P110" s="187">
        <v>0</v>
      </c>
      <c r="Q110" s="187">
        <v>0</v>
      </c>
      <c r="R110" s="187">
        <v>0</v>
      </c>
      <c r="S110" s="187">
        <v>0</v>
      </c>
      <c r="T110" s="122">
        <v>0</v>
      </c>
      <c r="U110" s="156">
        <v>0</v>
      </c>
    </row>
    <row r="111" spans="1:68" ht="36.75">
      <c r="A111" s="70">
        <v>32355</v>
      </c>
      <c r="B111" s="71" t="s">
        <v>147</v>
      </c>
      <c r="C111" s="326">
        <f t="shared" si="2"/>
        <v>31609.81</v>
      </c>
      <c r="D111" s="168">
        <v>0</v>
      </c>
      <c r="E111" s="168">
        <v>0</v>
      </c>
      <c r="F111" s="154">
        <v>28409.81</v>
      </c>
      <c r="G111" s="154">
        <v>0</v>
      </c>
      <c r="H111" s="154">
        <v>0</v>
      </c>
      <c r="I111" s="154">
        <v>0</v>
      </c>
      <c r="J111" s="187">
        <v>0</v>
      </c>
      <c r="K111" s="307">
        <v>3200</v>
      </c>
      <c r="L111" s="307">
        <v>0</v>
      </c>
      <c r="M111" s="187">
        <v>0</v>
      </c>
      <c r="N111" s="142">
        <v>0</v>
      </c>
      <c r="O111" s="142">
        <v>0</v>
      </c>
      <c r="P111" s="187">
        <v>0</v>
      </c>
      <c r="Q111" s="187">
        <v>0</v>
      </c>
      <c r="R111" s="187">
        <v>0</v>
      </c>
      <c r="S111" s="187">
        <v>0</v>
      </c>
      <c r="T111" s="122">
        <v>31200</v>
      </c>
      <c r="U111" s="156">
        <v>31200</v>
      </c>
    </row>
    <row r="112" spans="1:68">
      <c r="A112" s="70">
        <v>32359</v>
      </c>
      <c r="B112" s="70" t="s">
        <v>143</v>
      </c>
      <c r="C112" s="326">
        <f t="shared" si="2"/>
        <v>1185.96</v>
      </c>
      <c r="D112" s="168">
        <v>0</v>
      </c>
      <c r="E112" s="168">
        <v>0</v>
      </c>
      <c r="F112" s="154">
        <v>0</v>
      </c>
      <c r="G112" s="154">
        <v>0</v>
      </c>
      <c r="H112" s="154">
        <v>185.96</v>
      </c>
      <c r="I112" s="154">
        <v>0</v>
      </c>
      <c r="J112" s="187">
        <v>0</v>
      </c>
      <c r="K112" s="307">
        <v>5000</v>
      </c>
      <c r="L112" s="307">
        <v>-4000</v>
      </c>
      <c r="M112" s="187">
        <v>0</v>
      </c>
      <c r="N112" s="142">
        <v>0</v>
      </c>
      <c r="O112" s="142">
        <v>0</v>
      </c>
      <c r="P112" s="187">
        <v>0</v>
      </c>
      <c r="Q112" s="187">
        <v>0</v>
      </c>
      <c r="R112" s="187">
        <v>0</v>
      </c>
      <c r="S112" s="187">
        <v>0</v>
      </c>
      <c r="T112" s="122">
        <v>5000</v>
      </c>
      <c r="U112" s="156">
        <v>5000</v>
      </c>
    </row>
    <row r="113" spans="1:68" s="65" customFormat="1">
      <c r="A113" s="68">
        <v>3236</v>
      </c>
      <c r="B113" s="68" t="s">
        <v>44</v>
      </c>
      <c r="C113" s="324">
        <f t="shared" si="2"/>
        <v>500</v>
      </c>
      <c r="D113" s="296">
        <v>0</v>
      </c>
      <c r="E113" s="296">
        <v>0</v>
      </c>
      <c r="F113" s="275">
        <v>0</v>
      </c>
      <c r="G113" s="275">
        <v>0</v>
      </c>
      <c r="H113" s="275">
        <v>0</v>
      </c>
      <c r="I113" s="275">
        <v>0</v>
      </c>
      <c r="J113" s="255">
        <v>0</v>
      </c>
      <c r="K113" s="306">
        <v>5000</v>
      </c>
      <c r="L113" s="306">
        <f>L114</f>
        <v>-4500</v>
      </c>
      <c r="M113" s="175">
        <v>0</v>
      </c>
      <c r="N113" s="285">
        <v>0</v>
      </c>
      <c r="O113" s="285">
        <v>0</v>
      </c>
      <c r="P113" s="255">
        <v>0</v>
      </c>
      <c r="Q113" s="255">
        <v>0</v>
      </c>
      <c r="R113" s="255">
        <v>0</v>
      </c>
      <c r="S113" s="175">
        <v>0</v>
      </c>
      <c r="T113" s="128">
        <v>5000</v>
      </c>
      <c r="U113" s="153">
        <v>5000</v>
      </c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</row>
    <row r="114" spans="1:68">
      <c r="A114" s="70">
        <v>32361</v>
      </c>
      <c r="B114" s="70" t="s">
        <v>116</v>
      </c>
      <c r="C114" s="326">
        <f t="shared" si="2"/>
        <v>500</v>
      </c>
      <c r="D114" s="168">
        <v>0</v>
      </c>
      <c r="E114" s="168">
        <v>0</v>
      </c>
      <c r="F114" s="154">
        <v>0</v>
      </c>
      <c r="G114" s="154">
        <v>0</v>
      </c>
      <c r="H114" s="154">
        <v>0</v>
      </c>
      <c r="I114" s="154">
        <v>0</v>
      </c>
      <c r="J114" s="187">
        <v>0</v>
      </c>
      <c r="K114" s="307">
        <v>5000</v>
      </c>
      <c r="L114" s="307">
        <v>-4500</v>
      </c>
      <c r="M114" s="187">
        <v>0</v>
      </c>
      <c r="N114" s="142">
        <v>0</v>
      </c>
      <c r="O114" s="142">
        <v>0</v>
      </c>
      <c r="P114" s="187">
        <v>0</v>
      </c>
      <c r="Q114" s="187">
        <v>0</v>
      </c>
      <c r="R114" s="187">
        <v>0</v>
      </c>
      <c r="S114" s="187">
        <v>0</v>
      </c>
      <c r="T114" s="122">
        <v>5000</v>
      </c>
      <c r="U114" s="156">
        <v>5000</v>
      </c>
    </row>
    <row r="115" spans="1:68" s="65" customFormat="1">
      <c r="A115" s="68">
        <v>3237</v>
      </c>
      <c r="B115" s="68" t="s">
        <v>45</v>
      </c>
      <c r="C115" s="324">
        <f t="shared" si="2"/>
        <v>197278.72999999998</v>
      </c>
      <c r="D115" s="296">
        <f>D117</f>
        <v>180000</v>
      </c>
      <c r="E115" s="296">
        <f>E117</f>
        <v>-95000</v>
      </c>
      <c r="F115" s="275">
        <v>29923.06</v>
      </c>
      <c r="G115" s="275">
        <v>0</v>
      </c>
      <c r="H115" s="275">
        <v>38355.67</v>
      </c>
      <c r="I115" s="275">
        <v>0</v>
      </c>
      <c r="J115" s="255">
        <v>0</v>
      </c>
      <c r="K115" s="306">
        <v>48000</v>
      </c>
      <c r="L115" s="306">
        <f>L116+L117+L119</f>
        <v>-20000</v>
      </c>
      <c r="M115" s="175">
        <v>0</v>
      </c>
      <c r="N115" s="285">
        <v>16000</v>
      </c>
      <c r="O115" s="285">
        <v>0</v>
      </c>
      <c r="P115" s="255">
        <v>0</v>
      </c>
      <c r="Q115" s="255">
        <v>0</v>
      </c>
      <c r="R115" s="255">
        <v>0</v>
      </c>
      <c r="S115" s="175">
        <v>0</v>
      </c>
      <c r="T115" s="128">
        <v>319968.16000000003</v>
      </c>
      <c r="U115" s="153">
        <v>319968.16000000003</v>
      </c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</row>
    <row r="116" spans="1:68">
      <c r="A116" s="70">
        <v>32371</v>
      </c>
      <c r="B116" s="70" t="s">
        <v>117</v>
      </c>
      <c r="C116" s="326">
        <f t="shared" si="2"/>
        <v>21858.7</v>
      </c>
      <c r="D116" s="168">
        <v>0</v>
      </c>
      <c r="E116" s="168">
        <v>0</v>
      </c>
      <c r="F116" s="154">
        <v>15858.7</v>
      </c>
      <c r="G116" s="154">
        <v>0</v>
      </c>
      <c r="H116" s="154">
        <v>0</v>
      </c>
      <c r="I116" s="154">
        <v>0</v>
      </c>
      <c r="J116" s="187">
        <v>0</v>
      </c>
      <c r="K116" s="307">
        <v>10000</v>
      </c>
      <c r="L116" s="307">
        <v>-4000</v>
      </c>
      <c r="M116" s="187">
        <v>0</v>
      </c>
      <c r="N116" s="142">
        <v>0</v>
      </c>
      <c r="O116" s="142">
        <v>0</v>
      </c>
      <c r="P116" s="187">
        <v>0</v>
      </c>
      <c r="Q116" s="187">
        <v>0</v>
      </c>
      <c r="R116" s="187">
        <v>0</v>
      </c>
      <c r="S116" s="187">
        <v>0</v>
      </c>
      <c r="T116" s="122">
        <v>25858.7</v>
      </c>
      <c r="U116" s="156">
        <v>25858.7</v>
      </c>
    </row>
    <row r="117" spans="1:68">
      <c r="A117" s="70">
        <v>32372</v>
      </c>
      <c r="B117" s="70" t="s">
        <v>118</v>
      </c>
      <c r="C117" s="326">
        <f t="shared" si="2"/>
        <v>175420.03</v>
      </c>
      <c r="D117" s="168">
        <v>180000</v>
      </c>
      <c r="E117" s="168">
        <v>-95000</v>
      </c>
      <c r="F117" s="154">
        <v>14064.36</v>
      </c>
      <c r="G117" s="154">
        <v>0</v>
      </c>
      <c r="H117" s="154">
        <v>38355.67</v>
      </c>
      <c r="I117" s="154">
        <v>0</v>
      </c>
      <c r="J117" s="187">
        <v>0</v>
      </c>
      <c r="K117" s="307">
        <v>35000</v>
      </c>
      <c r="L117" s="307">
        <v>-13000</v>
      </c>
      <c r="M117" s="187">
        <v>0</v>
      </c>
      <c r="N117" s="142">
        <v>16000</v>
      </c>
      <c r="O117" s="142">
        <v>0</v>
      </c>
      <c r="P117" s="187">
        <v>0</v>
      </c>
      <c r="Q117" s="187">
        <v>0</v>
      </c>
      <c r="R117" s="187">
        <v>0</v>
      </c>
      <c r="S117" s="187">
        <v>0</v>
      </c>
      <c r="T117" s="122">
        <v>291109.45999999996</v>
      </c>
      <c r="U117" s="156">
        <v>291109.45999999996</v>
      </c>
    </row>
    <row r="118" spans="1:68">
      <c r="A118" s="70">
        <v>32373</v>
      </c>
      <c r="B118" s="70" t="s">
        <v>119</v>
      </c>
      <c r="C118" s="326">
        <f t="shared" si="2"/>
        <v>0</v>
      </c>
      <c r="D118" s="168">
        <v>0</v>
      </c>
      <c r="E118" s="168">
        <v>0</v>
      </c>
      <c r="F118" s="187">
        <v>0</v>
      </c>
      <c r="G118" s="187">
        <v>0</v>
      </c>
      <c r="H118" s="187">
        <v>0</v>
      </c>
      <c r="I118" s="187">
        <v>0</v>
      </c>
      <c r="J118" s="187">
        <v>0</v>
      </c>
      <c r="K118" s="307">
        <v>0</v>
      </c>
      <c r="L118" s="307">
        <v>0</v>
      </c>
      <c r="M118" s="187">
        <v>0</v>
      </c>
      <c r="N118" s="142">
        <v>0</v>
      </c>
      <c r="O118" s="142">
        <v>0</v>
      </c>
      <c r="P118" s="187">
        <v>0</v>
      </c>
      <c r="Q118" s="187">
        <v>0</v>
      </c>
      <c r="R118" s="187">
        <v>0</v>
      </c>
      <c r="S118" s="187">
        <v>0</v>
      </c>
      <c r="T118" s="122">
        <v>0</v>
      </c>
      <c r="U118" s="156">
        <v>0</v>
      </c>
    </row>
    <row r="119" spans="1:68">
      <c r="A119" s="70">
        <v>32379</v>
      </c>
      <c r="B119" s="70" t="s">
        <v>120</v>
      </c>
      <c r="C119" s="326">
        <f t="shared" si="2"/>
        <v>0</v>
      </c>
      <c r="D119" s="168">
        <v>0</v>
      </c>
      <c r="E119" s="168">
        <v>0</v>
      </c>
      <c r="F119" s="187">
        <v>0</v>
      </c>
      <c r="G119" s="187">
        <v>0</v>
      </c>
      <c r="H119" s="187">
        <v>0</v>
      </c>
      <c r="I119" s="187">
        <v>0</v>
      </c>
      <c r="J119" s="187">
        <v>0</v>
      </c>
      <c r="K119" s="307">
        <v>3000</v>
      </c>
      <c r="L119" s="307">
        <v>-3000</v>
      </c>
      <c r="M119" s="187">
        <v>0</v>
      </c>
      <c r="N119" s="142">
        <v>0</v>
      </c>
      <c r="O119" s="142">
        <v>0</v>
      </c>
      <c r="P119" s="187">
        <v>0</v>
      </c>
      <c r="Q119" s="187">
        <v>0</v>
      </c>
      <c r="R119" s="187">
        <v>0</v>
      </c>
      <c r="S119" s="187">
        <v>0</v>
      </c>
      <c r="T119" s="122">
        <v>3000</v>
      </c>
      <c r="U119" s="156">
        <v>3000</v>
      </c>
    </row>
    <row r="120" spans="1:68" s="65" customFormat="1">
      <c r="A120" s="68">
        <v>3238</v>
      </c>
      <c r="B120" s="68" t="s">
        <v>46</v>
      </c>
      <c r="C120" s="324">
        <f t="shared" si="2"/>
        <v>47424.229999999996</v>
      </c>
      <c r="D120" s="296">
        <v>0</v>
      </c>
      <c r="E120" s="296">
        <v>0</v>
      </c>
      <c r="F120" s="255">
        <v>20300</v>
      </c>
      <c r="G120" s="255">
        <f>G123</f>
        <v>1124.23</v>
      </c>
      <c r="H120" s="255">
        <v>0</v>
      </c>
      <c r="I120" s="255">
        <v>0</v>
      </c>
      <c r="J120" s="255">
        <v>0</v>
      </c>
      <c r="K120" s="306">
        <v>9000</v>
      </c>
      <c r="L120" s="306">
        <f>L123</f>
        <v>17000</v>
      </c>
      <c r="M120" s="175">
        <v>0</v>
      </c>
      <c r="N120" s="285">
        <v>0</v>
      </c>
      <c r="O120" s="285">
        <v>0</v>
      </c>
      <c r="P120" s="255">
        <v>0</v>
      </c>
      <c r="Q120" s="255">
        <v>0</v>
      </c>
      <c r="R120" s="255">
        <v>0</v>
      </c>
      <c r="S120" s="175">
        <v>0</v>
      </c>
      <c r="T120" s="128">
        <v>22000</v>
      </c>
      <c r="U120" s="153">
        <v>22000</v>
      </c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</row>
    <row r="121" spans="1:68" s="52" customFormat="1">
      <c r="A121" s="72">
        <v>32381</v>
      </c>
      <c r="B121" s="72" t="s">
        <v>142</v>
      </c>
      <c r="C121" s="326">
        <f t="shared" si="2"/>
        <v>2000</v>
      </c>
      <c r="D121" s="297">
        <v>0</v>
      </c>
      <c r="E121" s="297">
        <v>0</v>
      </c>
      <c r="F121" s="256">
        <v>0</v>
      </c>
      <c r="G121" s="256">
        <v>0</v>
      </c>
      <c r="H121" s="256">
        <v>0</v>
      </c>
      <c r="I121" s="256">
        <v>0</v>
      </c>
      <c r="J121" s="256">
        <v>0</v>
      </c>
      <c r="K121" s="307">
        <v>2000</v>
      </c>
      <c r="L121" s="307">
        <v>0</v>
      </c>
      <c r="M121" s="183">
        <v>0</v>
      </c>
      <c r="N121" s="308">
        <v>0</v>
      </c>
      <c r="O121" s="308">
        <v>0</v>
      </c>
      <c r="P121" s="256">
        <v>0</v>
      </c>
      <c r="Q121" s="256">
        <v>0</v>
      </c>
      <c r="R121" s="256">
        <v>0</v>
      </c>
      <c r="S121" s="183">
        <v>0</v>
      </c>
      <c r="T121" s="122">
        <v>2000</v>
      </c>
      <c r="U121" s="156">
        <v>2000</v>
      </c>
    </row>
    <row r="122" spans="1:68">
      <c r="A122" s="70">
        <v>32382</v>
      </c>
      <c r="B122" s="70" t="s">
        <v>121</v>
      </c>
      <c r="C122" s="326">
        <f t="shared" si="2"/>
        <v>0</v>
      </c>
      <c r="D122" s="168">
        <v>0</v>
      </c>
      <c r="E122" s="168">
        <v>0</v>
      </c>
      <c r="F122" s="187">
        <v>0</v>
      </c>
      <c r="G122" s="187">
        <v>0</v>
      </c>
      <c r="H122" s="187">
        <v>0</v>
      </c>
      <c r="I122" s="187">
        <v>0</v>
      </c>
      <c r="J122" s="187">
        <v>0</v>
      </c>
      <c r="K122" s="307">
        <v>0</v>
      </c>
      <c r="L122" s="307">
        <v>0</v>
      </c>
      <c r="M122" s="187">
        <v>0</v>
      </c>
      <c r="N122" s="142">
        <v>0</v>
      </c>
      <c r="O122" s="142">
        <v>0</v>
      </c>
      <c r="P122" s="187">
        <v>0</v>
      </c>
      <c r="Q122" s="187">
        <v>0</v>
      </c>
      <c r="R122" s="187">
        <v>0</v>
      </c>
      <c r="S122" s="187">
        <v>0</v>
      </c>
      <c r="T122" s="122">
        <v>0</v>
      </c>
      <c r="U122" s="156">
        <v>0</v>
      </c>
    </row>
    <row r="123" spans="1:68">
      <c r="A123" s="70">
        <v>32389</v>
      </c>
      <c r="B123" s="70" t="s">
        <v>122</v>
      </c>
      <c r="C123" s="326">
        <f t="shared" si="2"/>
        <v>45424.229999999996</v>
      </c>
      <c r="D123" s="168">
        <v>0</v>
      </c>
      <c r="E123" s="168">
        <v>0</v>
      </c>
      <c r="F123" s="187">
        <v>20300</v>
      </c>
      <c r="G123" s="187">
        <v>1124.23</v>
      </c>
      <c r="H123" s="187">
        <v>0</v>
      </c>
      <c r="I123" s="187">
        <v>0</v>
      </c>
      <c r="J123" s="187">
        <v>0</v>
      </c>
      <c r="K123" s="307">
        <v>7000</v>
      </c>
      <c r="L123" s="307">
        <v>17000</v>
      </c>
      <c r="M123" s="187">
        <v>0</v>
      </c>
      <c r="N123" s="142">
        <v>0</v>
      </c>
      <c r="O123" s="142">
        <v>0</v>
      </c>
      <c r="P123" s="187">
        <v>0</v>
      </c>
      <c r="Q123" s="187">
        <v>0</v>
      </c>
      <c r="R123" s="187">
        <v>0</v>
      </c>
      <c r="S123" s="187">
        <v>0</v>
      </c>
      <c r="T123" s="122">
        <v>20000</v>
      </c>
      <c r="U123" s="156">
        <v>20000</v>
      </c>
    </row>
    <row r="124" spans="1:68" s="65" customFormat="1">
      <c r="A124" s="68">
        <v>3239</v>
      </c>
      <c r="B124" s="68" t="s">
        <v>47</v>
      </c>
      <c r="C124" s="324">
        <f t="shared" si="2"/>
        <v>92502.43</v>
      </c>
      <c r="D124" s="296">
        <v>0</v>
      </c>
      <c r="E124" s="296">
        <v>0</v>
      </c>
      <c r="F124" s="255">
        <v>19057.18</v>
      </c>
      <c r="G124" s="255">
        <v>0</v>
      </c>
      <c r="H124" s="255">
        <v>31945.25</v>
      </c>
      <c r="I124" s="255">
        <v>0</v>
      </c>
      <c r="J124" s="255">
        <v>0</v>
      </c>
      <c r="K124" s="306">
        <v>26500</v>
      </c>
      <c r="L124" s="306">
        <f>L126+L128+L130</f>
        <v>15000</v>
      </c>
      <c r="M124" s="175">
        <v>0</v>
      </c>
      <c r="N124" s="285">
        <v>0</v>
      </c>
      <c r="O124" s="285">
        <v>0</v>
      </c>
      <c r="P124" s="255">
        <v>0</v>
      </c>
      <c r="Q124" s="255">
        <v>0</v>
      </c>
      <c r="R124" s="255">
        <v>0</v>
      </c>
      <c r="S124" s="175">
        <v>0</v>
      </c>
      <c r="T124" s="128">
        <v>78350</v>
      </c>
      <c r="U124" s="153">
        <v>78350</v>
      </c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</row>
    <row r="125" spans="1:68" ht="36.75">
      <c r="A125" s="70">
        <v>32391</v>
      </c>
      <c r="B125" s="71" t="s">
        <v>130</v>
      </c>
      <c r="C125" s="326">
        <f t="shared" si="2"/>
        <v>17757.18</v>
      </c>
      <c r="D125" s="168">
        <v>0</v>
      </c>
      <c r="E125" s="168">
        <v>0</v>
      </c>
      <c r="F125" s="187">
        <v>657.18000000000029</v>
      </c>
      <c r="G125" s="187">
        <v>0</v>
      </c>
      <c r="H125" s="187">
        <v>11100</v>
      </c>
      <c r="I125" s="187">
        <v>0</v>
      </c>
      <c r="J125" s="187">
        <v>0</v>
      </c>
      <c r="K125" s="307">
        <v>6000</v>
      </c>
      <c r="L125" s="307">
        <v>0</v>
      </c>
      <c r="M125" s="187">
        <v>0</v>
      </c>
      <c r="N125" s="142">
        <v>0</v>
      </c>
      <c r="O125" s="142">
        <v>0</v>
      </c>
      <c r="P125" s="187">
        <v>0</v>
      </c>
      <c r="Q125" s="187">
        <v>0</v>
      </c>
      <c r="R125" s="187">
        <v>0</v>
      </c>
      <c r="S125" s="187">
        <v>0</v>
      </c>
      <c r="T125" s="122">
        <v>23100</v>
      </c>
      <c r="U125" s="156">
        <v>23100</v>
      </c>
    </row>
    <row r="126" spans="1:68">
      <c r="A126" s="70">
        <v>32392</v>
      </c>
      <c r="B126" s="70" t="s">
        <v>123</v>
      </c>
      <c r="C126" s="326">
        <f t="shared" si="2"/>
        <v>22550</v>
      </c>
      <c r="D126" s="168">
        <v>0</v>
      </c>
      <c r="E126" s="168">
        <v>0</v>
      </c>
      <c r="F126" s="187">
        <v>0</v>
      </c>
      <c r="G126" s="187">
        <v>0</v>
      </c>
      <c r="H126" s="187">
        <v>11550</v>
      </c>
      <c r="I126" s="187">
        <v>0</v>
      </c>
      <c r="J126" s="187">
        <v>0</v>
      </c>
      <c r="K126" s="307">
        <v>4000</v>
      </c>
      <c r="L126" s="307">
        <v>7000</v>
      </c>
      <c r="M126" s="187">
        <v>0</v>
      </c>
      <c r="N126" s="142">
        <v>0</v>
      </c>
      <c r="O126" s="142">
        <v>0</v>
      </c>
      <c r="P126" s="187">
        <v>0</v>
      </c>
      <c r="Q126" s="187">
        <v>0</v>
      </c>
      <c r="R126" s="187">
        <v>0</v>
      </c>
      <c r="S126" s="187">
        <v>0</v>
      </c>
      <c r="T126" s="122">
        <v>9000</v>
      </c>
      <c r="U126" s="156">
        <v>9000</v>
      </c>
    </row>
    <row r="127" spans="1:68">
      <c r="A127" s="70">
        <v>32394</v>
      </c>
      <c r="B127" s="70" t="s">
        <v>141</v>
      </c>
      <c r="C127" s="326">
        <f t="shared" si="2"/>
        <v>2500</v>
      </c>
      <c r="D127" s="168">
        <v>0</v>
      </c>
      <c r="E127" s="168">
        <v>0</v>
      </c>
      <c r="F127" s="187">
        <v>0</v>
      </c>
      <c r="G127" s="187">
        <v>0</v>
      </c>
      <c r="H127" s="187">
        <v>0</v>
      </c>
      <c r="I127" s="187">
        <v>0</v>
      </c>
      <c r="J127" s="187">
        <v>0</v>
      </c>
      <c r="K127" s="307">
        <v>2500</v>
      </c>
      <c r="L127" s="307">
        <v>0</v>
      </c>
      <c r="M127" s="187">
        <v>0</v>
      </c>
      <c r="N127" s="142">
        <v>0</v>
      </c>
      <c r="O127" s="142">
        <v>0</v>
      </c>
      <c r="P127" s="187">
        <v>0</v>
      </c>
      <c r="Q127" s="187">
        <v>0</v>
      </c>
      <c r="R127" s="187">
        <v>0</v>
      </c>
      <c r="S127" s="187">
        <v>0</v>
      </c>
      <c r="T127" s="122">
        <v>4500</v>
      </c>
      <c r="U127" s="156">
        <v>4500</v>
      </c>
    </row>
    <row r="128" spans="1:68">
      <c r="A128" s="70">
        <v>32395</v>
      </c>
      <c r="B128" s="70" t="s">
        <v>148</v>
      </c>
      <c r="C128" s="326">
        <f t="shared" si="2"/>
        <v>28545.25</v>
      </c>
      <c r="D128" s="168">
        <v>0</v>
      </c>
      <c r="E128" s="168">
        <v>0</v>
      </c>
      <c r="F128" s="187">
        <v>10000</v>
      </c>
      <c r="G128" s="187">
        <v>0</v>
      </c>
      <c r="H128" s="187">
        <v>1545.25</v>
      </c>
      <c r="I128" s="187">
        <v>0</v>
      </c>
      <c r="J128" s="187">
        <v>0</v>
      </c>
      <c r="K128" s="307">
        <v>7000</v>
      </c>
      <c r="L128" s="307">
        <v>10000</v>
      </c>
      <c r="M128" s="187">
        <v>0</v>
      </c>
      <c r="N128" s="142">
        <v>0</v>
      </c>
      <c r="O128" s="142">
        <v>0</v>
      </c>
      <c r="P128" s="187">
        <v>0</v>
      </c>
      <c r="Q128" s="187">
        <v>0</v>
      </c>
      <c r="R128" s="187">
        <v>0</v>
      </c>
      <c r="S128" s="187">
        <v>0</v>
      </c>
      <c r="T128" s="122">
        <v>15000</v>
      </c>
      <c r="U128" s="156">
        <v>15000</v>
      </c>
    </row>
    <row r="129" spans="1:68">
      <c r="A129" s="70">
        <v>32396</v>
      </c>
      <c r="B129" s="70" t="s">
        <v>124</v>
      </c>
      <c r="C129" s="326">
        <f t="shared" si="2"/>
        <v>2600</v>
      </c>
      <c r="D129" s="168">
        <v>0</v>
      </c>
      <c r="E129" s="168">
        <v>0</v>
      </c>
      <c r="F129" s="187">
        <v>0</v>
      </c>
      <c r="G129" s="187">
        <v>0</v>
      </c>
      <c r="H129" s="187">
        <v>2600</v>
      </c>
      <c r="I129" s="187">
        <v>0</v>
      </c>
      <c r="J129" s="187">
        <v>0</v>
      </c>
      <c r="K129" s="307">
        <v>0</v>
      </c>
      <c r="L129" s="307">
        <v>0</v>
      </c>
      <c r="M129" s="187">
        <v>0</v>
      </c>
      <c r="N129" s="142">
        <v>0</v>
      </c>
      <c r="O129" s="142">
        <v>0</v>
      </c>
      <c r="P129" s="187">
        <v>0</v>
      </c>
      <c r="Q129" s="187">
        <v>0</v>
      </c>
      <c r="R129" s="187">
        <v>0</v>
      </c>
      <c r="S129" s="187">
        <v>0</v>
      </c>
      <c r="T129" s="122">
        <v>2600</v>
      </c>
      <c r="U129" s="156">
        <v>2600</v>
      </c>
    </row>
    <row r="130" spans="1:68">
      <c r="A130" s="70">
        <v>32399</v>
      </c>
      <c r="B130" s="70" t="s">
        <v>125</v>
      </c>
      <c r="C130" s="326">
        <f t="shared" si="2"/>
        <v>18550</v>
      </c>
      <c r="D130" s="168">
        <v>0</v>
      </c>
      <c r="E130" s="168">
        <v>0</v>
      </c>
      <c r="F130" s="187">
        <v>8400</v>
      </c>
      <c r="G130" s="187">
        <v>0</v>
      </c>
      <c r="H130" s="187">
        <v>5150</v>
      </c>
      <c r="I130" s="187">
        <v>0</v>
      </c>
      <c r="J130" s="187">
        <v>0</v>
      </c>
      <c r="K130" s="307">
        <v>7000</v>
      </c>
      <c r="L130" s="307">
        <v>-2000</v>
      </c>
      <c r="M130" s="187">
        <v>0</v>
      </c>
      <c r="N130" s="142">
        <v>0</v>
      </c>
      <c r="O130" s="142">
        <v>0</v>
      </c>
      <c r="P130" s="187">
        <v>0</v>
      </c>
      <c r="Q130" s="187">
        <v>0</v>
      </c>
      <c r="R130" s="187">
        <v>0</v>
      </c>
      <c r="S130" s="187">
        <v>0</v>
      </c>
      <c r="T130" s="122">
        <v>24150</v>
      </c>
      <c r="U130" s="156">
        <v>24150</v>
      </c>
    </row>
    <row r="131" spans="1:68" s="56" customFormat="1">
      <c r="A131" s="59">
        <v>324</v>
      </c>
      <c r="B131" s="59" t="s">
        <v>27</v>
      </c>
      <c r="C131" s="130">
        <f t="shared" ref="C131:C162" si="3">D131+E131+F131+G131+H131+I131+J131+K131+L131+M131+N131+O131+P131+Q131+R131+S131</f>
        <v>54363.12</v>
      </c>
      <c r="D131" s="174">
        <v>0</v>
      </c>
      <c r="E131" s="174">
        <v>0</v>
      </c>
      <c r="F131" s="254">
        <v>0</v>
      </c>
      <c r="G131" s="254">
        <v>0</v>
      </c>
      <c r="H131" s="254">
        <v>5363.12</v>
      </c>
      <c r="I131" s="254">
        <v>0</v>
      </c>
      <c r="J131" s="254">
        <v>0</v>
      </c>
      <c r="K131" s="305">
        <v>33500</v>
      </c>
      <c r="L131" s="305">
        <f>L132</f>
        <v>-500</v>
      </c>
      <c r="M131" s="188">
        <v>0</v>
      </c>
      <c r="N131" s="248">
        <v>20000</v>
      </c>
      <c r="O131" s="248">
        <f>O132</f>
        <v>-5000</v>
      </c>
      <c r="P131" s="254">
        <v>0</v>
      </c>
      <c r="Q131" s="254">
        <f>Q132</f>
        <v>1000</v>
      </c>
      <c r="R131" s="254">
        <v>0</v>
      </c>
      <c r="S131" s="188">
        <v>0</v>
      </c>
      <c r="T131" s="130">
        <v>52400</v>
      </c>
      <c r="U131" s="143">
        <v>52400</v>
      </c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</row>
    <row r="132" spans="1:68" s="65" customFormat="1">
      <c r="A132" s="68">
        <v>3241</v>
      </c>
      <c r="B132" s="68" t="s">
        <v>27</v>
      </c>
      <c r="C132" s="324">
        <f t="shared" si="3"/>
        <v>54363.12</v>
      </c>
      <c r="D132" s="296">
        <v>0</v>
      </c>
      <c r="E132" s="296">
        <v>0</v>
      </c>
      <c r="F132" s="255">
        <v>0</v>
      </c>
      <c r="G132" s="255">
        <v>0</v>
      </c>
      <c r="H132" s="255">
        <v>5363.12</v>
      </c>
      <c r="I132" s="255">
        <v>0</v>
      </c>
      <c r="J132" s="255">
        <v>0</v>
      </c>
      <c r="K132" s="306">
        <v>33500</v>
      </c>
      <c r="L132" s="306">
        <f>L133+L134</f>
        <v>-500</v>
      </c>
      <c r="M132" s="175">
        <v>0</v>
      </c>
      <c r="N132" s="285">
        <v>20000</v>
      </c>
      <c r="O132" s="285">
        <f>O134</f>
        <v>-5000</v>
      </c>
      <c r="P132" s="255">
        <v>0</v>
      </c>
      <c r="Q132" s="255">
        <f>Q134</f>
        <v>1000</v>
      </c>
      <c r="R132" s="255">
        <v>0</v>
      </c>
      <c r="S132" s="175">
        <v>0</v>
      </c>
      <c r="T132" s="128">
        <v>52400</v>
      </c>
      <c r="U132" s="153">
        <v>52400</v>
      </c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</row>
    <row r="133" spans="1:68">
      <c r="A133" s="70">
        <v>32411</v>
      </c>
      <c r="B133" s="70" t="s">
        <v>131</v>
      </c>
      <c r="C133" s="326">
        <f t="shared" si="3"/>
        <v>5723.119999999999</v>
      </c>
      <c r="D133" s="168">
        <v>0</v>
      </c>
      <c r="E133" s="168">
        <v>0</v>
      </c>
      <c r="F133" s="187">
        <v>0</v>
      </c>
      <c r="G133" s="187">
        <v>0</v>
      </c>
      <c r="H133" s="187">
        <v>2723.12</v>
      </c>
      <c r="I133" s="187">
        <v>0</v>
      </c>
      <c r="J133" s="187">
        <v>0</v>
      </c>
      <c r="K133" s="307">
        <v>6500</v>
      </c>
      <c r="L133" s="307">
        <v>-3500</v>
      </c>
      <c r="M133" s="187">
        <v>0</v>
      </c>
      <c r="N133" s="142">
        <v>0</v>
      </c>
      <c r="O133" s="142">
        <v>0</v>
      </c>
      <c r="P133" s="187">
        <v>0</v>
      </c>
      <c r="Q133" s="187">
        <v>0</v>
      </c>
      <c r="R133" s="187">
        <v>0</v>
      </c>
      <c r="S133" s="187">
        <v>0</v>
      </c>
      <c r="T133" s="122">
        <v>9400</v>
      </c>
      <c r="U133" s="156">
        <v>9400</v>
      </c>
    </row>
    <row r="134" spans="1:68" ht="17.25" customHeight="1">
      <c r="A134" s="70">
        <v>32412</v>
      </c>
      <c r="B134" s="70" t="s">
        <v>140</v>
      </c>
      <c r="C134" s="326">
        <f t="shared" si="3"/>
        <v>48640</v>
      </c>
      <c r="D134" s="168">
        <v>0</v>
      </c>
      <c r="E134" s="168">
        <v>0</v>
      </c>
      <c r="F134" s="187">
        <v>0</v>
      </c>
      <c r="G134" s="187">
        <v>0</v>
      </c>
      <c r="H134" s="187">
        <v>2640</v>
      </c>
      <c r="I134" s="187">
        <v>0</v>
      </c>
      <c r="J134" s="187">
        <v>0</v>
      </c>
      <c r="K134" s="307">
        <v>27000</v>
      </c>
      <c r="L134" s="307">
        <v>3000</v>
      </c>
      <c r="M134" s="187">
        <v>0</v>
      </c>
      <c r="N134" s="142">
        <v>20000</v>
      </c>
      <c r="O134" s="142">
        <v>-5000</v>
      </c>
      <c r="P134" s="187">
        <v>0</v>
      </c>
      <c r="Q134" s="187">
        <v>1000</v>
      </c>
      <c r="R134" s="187">
        <v>0</v>
      </c>
      <c r="S134" s="187">
        <v>0</v>
      </c>
      <c r="T134" s="122">
        <v>43000</v>
      </c>
      <c r="U134" s="156">
        <v>43000</v>
      </c>
    </row>
    <row r="135" spans="1:68" s="56" customFormat="1" ht="36.75">
      <c r="A135" s="59">
        <v>329</v>
      </c>
      <c r="B135" s="67" t="s">
        <v>2</v>
      </c>
      <c r="C135" s="130">
        <f t="shared" si="3"/>
        <v>114213.83</v>
      </c>
      <c r="D135" s="174">
        <f>D144</f>
        <v>14000</v>
      </c>
      <c r="E135" s="174">
        <v>0</v>
      </c>
      <c r="F135" s="254">
        <v>37213.83</v>
      </c>
      <c r="G135" s="254">
        <v>0</v>
      </c>
      <c r="H135" s="254">
        <v>0</v>
      </c>
      <c r="I135" s="254">
        <v>0</v>
      </c>
      <c r="J135" s="254">
        <v>0</v>
      </c>
      <c r="K135" s="305">
        <v>68200</v>
      </c>
      <c r="L135" s="305">
        <f>L136+L140+L142+L144+L149</f>
        <v>-5200</v>
      </c>
      <c r="M135" s="188">
        <v>0</v>
      </c>
      <c r="N135" s="254">
        <v>0</v>
      </c>
      <c r="O135" s="254">
        <v>0</v>
      </c>
      <c r="P135" s="254">
        <v>0</v>
      </c>
      <c r="Q135" s="254">
        <v>0</v>
      </c>
      <c r="R135" s="254">
        <v>0</v>
      </c>
      <c r="S135" s="188">
        <v>0</v>
      </c>
      <c r="T135" s="130">
        <v>121700</v>
      </c>
      <c r="U135" s="143">
        <v>121700</v>
      </c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</row>
    <row r="136" spans="1:68" s="78" customFormat="1">
      <c r="A136" s="76">
        <v>3292</v>
      </c>
      <c r="B136" s="77" t="s">
        <v>57</v>
      </c>
      <c r="C136" s="324">
        <f t="shared" si="3"/>
        <v>21500</v>
      </c>
      <c r="D136" s="298">
        <v>0</v>
      </c>
      <c r="E136" s="298">
        <v>0</v>
      </c>
      <c r="F136" s="258">
        <v>0</v>
      </c>
      <c r="G136" s="258">
        <v>0</v>
      </c>
      <c r="H136" s="258">
        <v>0</v>
      </c>
      <c r="I136" s="258">
        <v>0</v>
      </c>
      <c r="J136" s="258">
        <v>0</v>
      </c>
      <c r="K136" s="310">
        <v>26500</v>
      </c>
      <c r="L136" s="310">
        <f>L137+L138</f>
        <v>-5000</v>
      </c>
      <c r="M136" s="181">
        <v>0</v>
      </c>
      <c r="N136" s="258">
        <v>0</v>
      </c>
      <c r="O136" s="258">
        <v>0</v>
      </c>
      <c r="P136" s="258">
        <v>0</v>
      </c>
      <c r="Q136" s="258">
        <v>0</v>
      </c>
      <c r="R136" s="258">
        <v>0</v>
      </c>
      <c r="S136" s="181">
        <v>0</v>
      </c>
      <c r="T136" s="128">
        <v>26000</v>
      </c>
      <c r="U136" s="158">
        <v>26000</v>
      </c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</row>
    <row r="137" spans="1:68" s="57" customFormat="1" ht="36.75">
      <c r="A137" s="79">
        <v>32921</v>
      </c>
      <c r="B137" s="80" t="s">
        <v>138</v>
      </c>
      <c r="C137" s="326">
        <f t="shared" si="3"/>
        <v>8000</v>
      </c>
      <c r="D137" s="299">
        <v>0</v>
      </c>
      <c r="E137" s="299">
        <v>0</v>
      </c>
      <c r="F137" s="259">
        <v>0</v>
      </c>
      <c r="G137" s="259">
        <v>0</v>
      </c>
      <c r="H137" s="259">
        <v>0</v>
      </c>
      <c r="I137" s="259">
        <v>0</v>
      </c>
      <c r="J137" s="259">
        <v>0</v>
      </c>
      <c r="K137" s="311">
        <v>8000</v>
      </c>
      <c r="L137" s="311">
        <v>0</v>
      </c>
      <c r="M137" s="177">
        <v>0</v>
      </c>
      <c r="N137" s="259">
        <v>0</v>
      </c>
      <c r="O137" s="259">
        <v>0</v>
      </c>
      <c r="P137" s="259">
        <v>0</v>
      </c>
      <c r="Q137" s="259">
        <v>0</v>
      </c>
      <c r="R137" s="259">
        <v>0</v>
      </c>
      <c r="S137" s="177">
        <v>0</v>
      </c>
      <c r="T137" s="122">
        <v>8000</v>
      </c>
      <c r="U137" s="149">
        <v>8000</v>
      </c>
    </row>
    <row r="138" spans="1:68" s="57" customFormat="1" ht="36.75">
      <c r="A138" s="79">
        <v>32922</v>
      </c>
      <c r="B138" s="80" t="s">
        <v>139</v>
      </c>
      <c r="C138" s="326">
        <f t="shared" si="3"/>
        <v>13000</v>
      </c>
      <c r="D138" s="299">
        <v>0</v>
      </c>
      <c r="E138" s="299">
        <v>0</v>
      </c>
      <c r="F138" s="259">
        <v>0</v>
      </c>
      <c r="G138" s="259">
        <v>0</v>
      </c>
      <c r="H138" s="259">
        <v>0</v>
      </c>
      <c r="I138" s="259">
        <v>0</v>
      </c>
      <c r="J138" s="259">
        <v>0</v>
      </c>
      <c r="K138" s="311">
        <v>18000</v>
      </c>
      <c r="L138" s="311">
        <v>-5000</v>
      </c>
      <c r="M138" s="177">
        <v>0</v>
      </c>
      <c r="N138" s="259">
        <v>0</v>
      </c>
      <c r="O138" s="259">
        <v>0</v>
      </c>
      <c r="P138" s="259">
        <v>0</v>
      </c>
      <c r="Q138" s="259">
        <v>0</v>
      </c>
      <c r="R138" s="259">
        <v>0</v>
      </c>
      <c r="S138" s="177">
        <v>0</v>
      </c>
      <c r="T138" s="122">
        <v>18000</v>
      </c>
      <c r="U138" s="149">
        <v>18000</v>
      </c>
    </row>
    <row r="139" spans="1:68" s="56" customFormat="1">
      <c r="A139" s="81">
        <v>32923</v>
      </c>
      <c r="B139" s="82" t="s">
        <v>126</v>
      </c>
      <c r="C139" s="326">
        <f t="shared" si="3"/>
        <v>500</v>
      </c>
      <c r="D139" s="169">
        <v>0</v>
      </c>
      <c r="E139" s="169">
        <v>0</v>
      </c>
      <c r="F139" s="184">
        <v>0</v>
      </c>
      <c r="G139" s="184">
        <v>0</v>
      </c>
      <c r="H139" s="184">
        <v>0</v>
      </c>
      <c r="I139" s="184">
        <v>0</v>
      </c>
      <c r="J139" s="184">
        <v>0</v>
      </c>
      <c r="K139" s="311">
        <v>500</v>
      </c>
      <c r="L139" s="311">
        <v>0</v>
      </c>
      <c r="M139" s="184">
        <v>0</v>
      </c>
      <c r="N139" s="184">
        <v>0</v>
      </c>
      <c r="O139" s="184">
        <v>0</v>
      </c>
      <c r="P139" s="184">
        <v>0</v>
      </c>
      <c r="Q139" s="184">
        <v>0</v>
      </c>
      <c r="R139" s="184">
        <v>0</v>
      </c>
      <c r="S139" s="184">
        <v>0</v>
      </c>
      <c r="T139" s="122">
        <v>500</v>
      </c>
      <c r="U139" s="149">
        <v>500</v>
      </c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</row>
    <row r="140" spans="1:68" s="78" customFormat="1">
      <c r="A140" s="76">
        <v>3293</v>
      </c>
      <c r="B140" s="77" t="s">
        <v>48</v>
      </c>
      <c r="C140" s="324">
        <f t="shared" si="3"/>
        <v>41000</v>
      </c>
      <c r="D140" s="298">
        <v>0</v>
      </c>
      <c r="E140" s="298">
        <v>0</v>
      </c>
      <c r="F140" s="258">
        <v>25000</v>
      </c>
      <c r="G140" s="258">
        <v>0</v>
      </c>
      <c r="H140" s="258">
        <v>0</v>
      </c>
      <c r="I140" s="258">
        <v>0</v>
      </c>
      <c r="J140" s="258">
        <v>0</v>
      </c>
      <c r="K140" s="310">
        <v>14000</v>
      </c>
      <c r="L140" s="310">
        <f>L141</f>
        <v>2000</v>
      </c>
      <c r="M140" s="181">
        <v>0</v>
      </c>
      <c r="N140" s="258">
        <v>0</v>
      </c>
      <c r="O140" s="258">
        <v>0</v>
      </c>
      <c r="P140" s="258">
        <v>0</v>
      </c>
      <c r="Q140" s="258">
        <v>0</v>
      </c>
      <c r="R140" s="258">
        <v>0</v>
      </c>
      <c r="S140" s="181">
        <v>0</v>
      </c>
      <c r="T140" s="128">
        <v>35000</v>
      </c>
      <c r="U140" s="158">
        <v>35000</v>
      </c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</row>
    <row r="141" spans="1:68" s="56" customFormat="1">
      <c r="A141" s="60">
        <v>32931</v>
      </c>
      <c r="B141" s="83" t="s">
        <v>48</v>
      </c>
      <c r="C141" s="326">
        <f t="shared" si="3"/>
        <v>41000</v>
      </c>
      <c r="D141" s="170">
        <v>0</v>
      </c>
      <c r="E141" s="170">
        <v>0</v>
      </c>
      <c r="F141" s="189">
        <v>25000</v>
      </c>
      <c r="G141" s="189">
        <v>0</v>
      </c>
      <c r="H141" s="189">
        <v>0</v>
      </c>
      <c r="I141" s="189">
        <v>0</v>
      </c>
      <c r="J141" s="189">
        <v>0</v>
      </c>
      <c r="K141" s="311">
        <v>14000</v>
      </c>
      <c r="L141" s="311">
        <v>2000</v>
      </c>
      <c r="M141" s="189">
        <v>0</v>
      </c>
      <c r="N141" s="189">
        <v>0</v>
      </c>
      <c r="O141" s="189">
        <v>0</v>
      </c>
      <c r="P141" s="189">
        <v>0</v>
      </c>
      <c r="Q141" s="189">
        <v>0</v>
      </c>
      <c r="R141" s="189">
        <v>0</v>
      </c>
      <c r="S141" s="189">
        <v>0</v>
      </c>
      <c r="T141" s="122">
        <v>35000</v>
      </c>
      <c r="U141" s="149">
        <v>35000</v>
      </c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</row>
    <row r="142" spans="1:68" s="65" customFormat="1">
      <c r="A142" s="76">
        <v>3294</v>
      </c>
      <c r="B142" s="77" t="s">
        <v>49</v>
      </c>
      <c r="C142" s="324">
        <f t="shared" si="3"/>
        <v>1500</v>
      </c>
      <c r="D142" s="298">
        <v>0</v>
      </c>
      <c r="E142" s="298">
        <v>0</v>
      </c>
      <c r="F142" s="258">
        <v>0</v>
      </c>
      <c r="G142" s="258">
        <v>0</v>
      </c>
      <c r="H142" s="258">
        <v>0</v>
      </c>
      <c r="I142" s="258">
        <v>0</v>
      </c>
      <c r="J142" s="258">
        <v>0</v>
      </c>
      <c r="K142" s="310">
        <v>2000</v>
      </c>
      <c r="L142" s="310">
        <f>L143</f>
        <v>-500</v>
      </c>
      <c r="M142" s="181">
        <v>0</v>
      </c>
      <c r="N142" s="258">
        <v>0</v>
      </c>
      <c r="O142" s="258">
        <v>0</v>
      </c>
      <c r="P142" s="258">
        <v>0</v>
      </c>
      <c r="Q142" s="258">
        <v>0</v>
      </c>
      <c r="R142" s="258">
        <v>0</v>
      </c>
      <c r="S142" s="181">
        <v>0</v>
      </c>
      <c r="T142" s="128">
        <v>2000</v>
      </c>
      <c r="U142" s="158">
        <v>2000</v>
      </c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</row>
    <row r="143" spans="1:68">
      <c r="A143" s="60">
        <v>32941</v>
      </c>
      <c r="B143" s="83" t="s">
        <v>127</v>
      </c>
      <c r="C143" s="326">
        <f t="shared" si="3"/>
        <v>1500</v>
      </c>
      <c r="D143" s="170">
        <v>0</v>
      </c>
      <c r="E143" s="170">
        <v>0</v>
      </c>
      <c r="F143" s="189">
        <v>0</v>
      </c>
      <c r="G143" s="189">
        <v>0</v>
      </c>
      <c r="H143" s="189">
        <v>0</v>
      </c>
      <c r="I143" s="189">
        <v>0</v>
      </c>
      <c r="J143" s="189">
        <v>0</v>
      </c>
      <c r="K143" s="311">
        <v>2000</v>
      </c>
      <c r="L143" s="311">
        <v>-500</v>
      </c>
      <c r="M143" s="189">
        <v>0</v>
      </c>
      <c r="N143" s="189">
        <v>0</v>
      </c>
      <c r="O143" s="189">
        <v>0</v>
      </c>
      <c r="P143" s="189">
        <v>0</v>
      </c>
      <c r="Q143" s="189">
        <v>0</v>
      </c>
      <c r="R143" s="189">
        <v>0</v>
      </c>
      <c r="S143" s="189">
        <v>0</v>
      </c>
      <c r="T143" s="122">
        <v>2000</v>
      </c>
      <c r="U143" s="149">
        <v>2000</v>
      </c>
    </row>
    <row r="144" spans="1:68" s="65" customFormat="1">
      <c r="A144" s="68">
        <v>3295</v>
      </c>
      <c r="B144" s="84" t="s">
        <v>58</v>
      </c>
      <c r="C144" s="324">
        <f t="shared" si="3"/>
        <v>21300</v>
      </c>
      <c r="D144" s="175">
        <f>D146</f>
        <v>14000</v>
      </c>
      <c r="E144" s="175">
        <v>0</v>
      </c>
      <c r="F144" s="255">
        <v>0</v>
      </c>
      <c r="G144" s="255">
        <v>0</v>
      </c>
      <c r="H144" s="255">
        <v>0</v>
      </c>
      <c r="I144" s="255">
        <v>0</v>
      </c>
      <c r="J144" s="255">
        <v>0</v>
      </c>
      <c r="K144" s="306">
        <v>7200</v>
      </c>
      <c r="L144" s="306">
        <f>L145+L147+L148</f>
        <v>100</v>
      </c>
      <c r="M144" s="175">
        <v>0</v>
      </c>
      <c r="N144" s="255">
        <v>0</v>
      </c>
      <c r="O144" s="255">
        <v>0</v>
      </c>
      <c r="P144" s="255">
        <v>0</v>
      </c>
      <c r="Q144" s="255">
        <v>0</v>
      </c>
      <c r="R144" s="255">
        <v>0</v>
      </c>
      <c r="S144" s="175">
        <v>0</v>
      </c>
      <c r="T144" s="128">
        <v>19700</v>
      </c>
      <c r="U144" s="153">
        <v>19700</v>
      </c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</row>
    <row r="145" spans="1:68" s="52" customFormat="1">
      <c r="A145" s="79">
        <v>32952</v>
      </c>
      <c r="B145" s="85" t="s">
        <v>192</v>
      </c>
      <c r="C145" s="326">
        <f t="shared" si="3"/>
        <v>750</v>
      </c>
      <c r="D145" s="177">
        <v>0</v>
      </c>
      <c r="E145" s="177">
        <v>0</v>
      </c>
      <c r="F145" s="259">
        <v>0</v>
      </c>
      <c r="G145" s="259">
        <v>0</v>
      </c>
      <c r="H145" s="259">
        <v>0</v>
      </c>
      <c r="I145" s="259">
        <v>0</v>
      </c>
      <c r="J145" s="268">
        <v>0</v>
      </c>
      <c r="K145" s="312">
        <v>250</v>
      </c>
      <c r="L145" s="312">
        <v>500</v>
      </c>
      <c r="M145" s="177">
        <v>0</v>
      </c>
      <c r="N145" s="259">
        <v>0</v>
      </c>
      <c r="O145" s="259">
        <v>0</v>
      </c>
      <c r="P145" s="259">
        <v>0</v>
      </c>
      <c r="Q145" s="259">
        <v>0</v>
      </c>
      <c r="R145" s="268">
        <v>0</v>
      </c>
      <c r="S145" s="177">
        <v>0</v>
      </c>
      <c r="T145" s="122">
        <v>0</v>
      </c>
      <c r="U145" s="159">
        <v>0</v>
      </c>
    </row>
    <row r="146" spans="1:68" s="52" customFormat="1">
      <c r="A146" s="79">
        <v>32955</v>
      </c>
      <c r="B146" s="85" t="s">
        <v>156</v>
      </c>
      <c r="C146" s="326">
        <f t="shared" si="3"/>
        <v>14000</v>
      </c>
      <c r="D146" s="177">
        <v>14000</v>
      </c>
      <c r="E146" s="177">
        <v>0</v>
      </c>
      <c r="F146" s="259">
        <v>0</v>
      </c>
      <c r="G146" s="259">
        <v>0</v>
      </c>
      <c r="H146" s="259">
        <v>0</v>
      </c>
      <c r="I146" s="259">
        <v>0</v>
      </c>
      <c r="J146" s="259">
        <v>0</v>
      </c>
      <c r="K146" s="312">
        <v>0</v>
      </c>
      <c r="L146" s="312">
        <v>0</v>
      </c>
      <c r="M146" s="177">
        <v>0</v>
      </c>
      <c r="N146" s="259">
        <v>0</v>
      </c>
      <c r="O146" s="259">
        <v>0</v>
      </c>
      <c r="P146" s="259">
        <v>0</v>
      </c>
      <c r="Q146" s="259">
        <v>0</v>
      </c>
      <c r="R146" s="259">
        <v>0</v>
      </c>
      <c r="S146" s="177">
        <v>0</v>
      </c>
      <c r="T146" s="122">
        <v>14000</v>
      </c>
      <c r="U146" s="159">
        <v>14000</v>
      </c>
    </row>
    <row r="147" spans="1:68" s="52" customFormat="1">
      <c r="A147" s="79">
        <v>32953</v>
      </c>
      <c r="B147" s="85" t="s">
        <v>137</v>
      </c>
      <c r="C147" s="326">
        <f t="shared" si="3"/>
        <v>2000</v>
      </c>
      <c r="D147" s="177">
        <v>0</v>
      </c>
      <c r="E147" s="177">
        <v>0</v>
      </c>
      <c r="F147" s="259">
        <v>0</v>
      </c>
      <c r="G147" s="259">
        <v>0</v>
      </c>
      <c r="H147" s="259">
        <v>0</v>
      </c>
      <c r="I147" s="259">
        <v>0</v>
      </c>
      <c r="J147" s="259">
        <v>0</v>
      </c>
      <c r="K147" s="311">
        <v>5000</v>
      </c>
      <c r="L147" s="311">
        <v>-3000</v>
      </c>
      <c r="M147" s="177">
        <v>0</v>
      </c>
      <c r="N147" s="259">
        <v>0</v>
      </c>
      <c r="O147" s="259">
        <v>0</v>
      </c>
      <c r="P147" s="259">
        <v>0</v>
      </c>
      <c r="Q147" s="259">
        <v>0</v>
      </c>
      <c r="R147" s="259">
        <v>0</v>
      </c>
      <c r="S147" s="177">
        <v>0</v>
      </c>
      <c r="T147" s="122">
        <v>5000</v>
      </c>
      <c r="U147" s="149">
        <v>5000</v>
      </c>
    </row>
    <row r="148" spans="1:68" s="52" customFormat="1">
      <c r="A148" s="79">
        <v>32959</v>
      </c>
      <c r="B148" s="85" t="s">
        <v>193</v>
      </c>
      <c r="C148" s="326">
        <f t="shared" si="3"/>
        <v>4550</v>
      </c>
      <c r="D148" s="177">
        <v>0</v>
      </c>
      <c r="E148" s="177">
        <v>0</v>
      </c>
      <c r="F148" s="259">
        <v>0</v>
      </c>
      <c r="G148" s="259">
        <v>0</v>
      </c>
      <c r="H148" s="259">
        <v>0</v>
      </c>
      <c r="I148" s="259">
        <v>0</v>
      </c>
      <c r="J148" s="259">
        <v>0</v>
      </c>
      <c r="K148" s="311">
        <v>1950</v>
      </c>
      <c r="L148" s="311">
        <v>2600</v>
      </c>
      <c r="M148" s="177">
        <v>0</v>
      </c>
      <c r="N148" s="259">
        <v>0</v>
      </c>
      <c r="O148" s="259">
        <v>0</v>
      </c>
      <c r="P148" s="259">
        <v>0</v>
      </c>
      <c r="Q148" s="259">
        <v>0</v>
      </c>
      <c r="R148" s="259">
        <v>0</v>
      </c>
      <c r="S148" s="177">
        <v>0</v>
      </c>
      <c r="T148" s="122">
        <v>0</v>
      </c>
      <c r="U148" s="149">
        <v>0</v>
      </c>
    </row>
    <row r="149" spans="1:68" s="65" customFormat="1" ht="36.75">
      <c r="A149" s="76">
        <v>3299</v>
      </c>
      <c r="B149" s="77" t="s">
        <v>2</v>
      </c>
      <c r="C149" s="324">
        <f t="shared" si="3"/>
        <v>28913.83</v>
      </c>
      <c r="D149" s="298">
        <v>0</v>
      </c>
      <c r="E149" s="298">
        <v>0</v>
      </c>
      <c r="F149" s="258">
        <v>12213.83</v>
      </c>
      <c r="G149" s="258">
        <v>0</v>
      </c>
      <c r="H149" s="258">
        <v>0</v>
      </c>
      <c r="I149" s="258">
        <v>0</v>
      </c>
      <c r="J149" s="258">
        <v>0</v>
      </c>
      <c r="K149" s="310">
        <v>18500</v>
      </c>
      <c r="L149" s="310">
        <f>L150</f>
        <v>-1800</v>
      </c>
      <c r="M149" s="181">
        <v>0</v>
      </c>
      <c r="N149" s="258">
        <v>0</v>
      </c>
      <c r="O149" s="258">
        <v>0</v>
      </c>
      <c r="P149" s="258">
        <v>0</v>
      </c>
      <c r="Q149" s="258">
        <v>0</v>
      </c>
      <c r="R149" s="258">
        <v>0</v>
      </c>
      <c r="S149" s="181">
        <v>0</v>
      </c>
      <c r="T149" s="128">
        <v>39000</v>
      </c>
      <c r="U149" s="158">
        <v>39000</v>
      </c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</row>
    <row r="150" spans="1:68" ht="54.75">
      <c r="A150" s="60">
        <v>32991</v>
      </c>
      <c r="B150" s="83" t="s">
        <v>129</v>
      </c>
      <c r="C150" s="326">
        <f t="shared" si="3"/>
        <v>2204.5</v>
      </c>
      <c r="D150" s="170">
        <v>0</v>
      </c>
      <c r="E150" s="170">
        <v>0</v>
      </c>
      <c r="F150" s="189">
        <v>1504.5</v>
      </c>
      <c r="G150" s="189">
        <v>0</v>
      </c>
      <c r="H150" s="189">
        <v>0</v>
      </c>
      <c r="I150" s="189">
        <v>0</v>
      </c>
      <c r="J150" s="189">
        <v>0</v>
      </c>
      <c r="K150" s="311">
        <v>2500</v>
      </c>
      <c r="L150" s="311">
        <v>-1800</v>
      </c>
      <c r="M150" s="189">
        <v>0</v>
      </c>
      <c r="N150" s="189">
        <v>0</v>
      </c>
      <c r="O150" s="189">
        <v>0</v>
      </c>
      <c r="P150" s="189">
        <v>0</v>
      </c>
      <c r="Q150" s="189">
        <v>0</v>
      </c>
      <c r="R150" s="189">
        <v>0</v>
      </c>
      <c r="S150" s="189">
        <v>0</v>
      </c>
      <c r="T150" s="122">
        <v>7000</v>
      </c>
      <c r="U150" s="149">
        <v>7000</v>
      </c>
    </row>
    <row r="151" spans="1:68" ht="36.75">
      <c r="A151" s="60">
        <v>32999</v>
      </c>
      <c r="B151" s="83" t="s">
        <v>2</v>
      </c>
      <c r="C151" s="327">
        <f t="shared" si="3"/>
        <v>26709.33</v>
      </c>
      <c r="D151" s="170">
        <v>0</v>
      </c>
      <c r="E151" s="170">
        <v>0</v>
      </c>
      <c r="F151" s="189">
        <v>10709.33</v>
      </c>
      <c r="G151" s="189">
        <v>0</v>
      </c>
      <c r="H151" s="189">
        <v>0</v>
      </c>
      <c r="I151" s="189">
        <v>0</v>
      </c>
      <c r="J151" s="189">
        <v>0</v>
      </c>
      <c r="K151" s="311">
        <v>16000</v>
      </c>
      <c r="L151" s="311">
        <v>0</v>
      </c>
      <c r="M151" s="189">
        <v>0</v>
      </c>
      <c r="N151" s="189">
        <v>0</v>
      </c>
      <c r="O151" s="189">
        <v>0</v>
      </c>
      <c r="P151" s="189">
        <v>0</v>
      </c>
      <c r="Q151" s="189">
        <v>0</v>
      </c>
      <c r="R151" s="189">
        <v>0</v>
      </c>
      <c r="S151" s="189">
        <v>0</v>
      </c>
      <c r="T151" s="131">
        <v>32000</v>
      </c>
      <c r="U151" s="149">
        <v>32000</v>
      </c>
    </row>
    <row r="152" spans="1:68" ht="19.5" thickBot="1">
      <c r="A152" s="53">
        <v>34</v>
      </c>
      <c r="B152" s="53" t="s">
        <v>5</v>
      </c>
      <c r="C152" s="166">
        <f t="shared" si="3"/>
        <v>12986.74</v>
      </c>
      <c r="D152" s="185">
        <v>0</v>
      </c>
      <c r="E152" s="185">
        <v>0</v>
      </c>
      <c r="F152" s="260">
        <v>3956.74</v>
      </c>
      <c r="G152" s="260">
        <v>0</v>
      </c>
      <c r="H152" s="260">
        <v>0</v>
      </c>
      <c r="I152" s="260">
        <v>0</v>
      </c>
      <c r="J152" s="260">
        <v>0</v>
      </c>
      <c r="K152" s="313">
        <v>6530</v>
      </c>
      <c r="L152" s="313">
        <f>L153</f>
        <v>2500</v>
      </c>
      <c r="M152" s="185">
        <v>0</v>
      </c>
      <c r="N152" s="260">
        <v>0</v>
      </c>
      <c r="O152" s="260">
        <v>0</v>
      </c>
      <c r="P152" s="260">
        <v>0</v>
      </c>
      <c r="Q152" s="260">
        <v>0</v>
      </c>
      <c r="R152" s="260">
        <v>0</v>
      </c>
      <c r="S152" s="185">
        <v>0</v>
      </c>
      <c r="T152" s="166">
        <v>7280</v>
      </c>
      <c r="U152" s="140">
        <v>7280</v>
      </c>
    </row>
    <row r="153" spans="1:68" s="56" customFormat="1">
      <c r="A153" s="55">
        <v>343</v>
      </c>
      <c r="B153" s="55" t="s">
        <v>6</v>
      </c>
      <c r="C153" s="164">
        <f t="shared" si="3"/>
        <v>12986.74</v>
      </c>
      <c r="D153" s="294">
        <v>0</v>
      </c>
      <c r="E153" s="294">
        <v>0</v>
      </c>
      <c r="F153" s="261">
        <v>3956.74</v>
      </c>
      <c r="G153" s="261">
        <v>0</v>
      </c>
      <c r="H153" s="261">
        <v>0</v>
      </c>
      <c r="I153" s="261">
        <v>0</v>
      </c>
      <c r="J153" s="261">
        <v>0</v>
      </c>
      <c r="K153" s="314">
        <v>6530</v>
      </c>
      <c r="L153" s="314">
        <f>L157</f>
        <v>2500</v>
      </c>
      <c r="M153" s="171">
        <v>0</v>
      </c>
      <c r="N153" s="261">
        <v>0</v>
      </c>
      <c r="O153" s="261">
        <v>0</v>
      </c>
      <c r="P153" s="261">
        <v>0</v>
      </c>
      <c r="Q153" s="261">
        <v>0</v>
      </c>
      <c r="R153" s="261">
        <v>0</v>
      </c>
      <c r="S153" s="171">
        <v>0</v>
      </c>
      <c r="T153" s="164">
        <v>7280</v>
      </c>
      <c r="U153" s="146">
        <v>7280</v>
      </c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</row>
    <row r="154" spans="1:68" s="78" customFormat="1">
      <c r="A154" s="86">
        <v>3431</v>
      </c>
      <c r="B154" s="68" t="s">
        <v>50</v>
      </c>
      <c r="C154" s="328">
        <f t="shared" si="3"/>
        <v>9086.74</v>
      </c>
      <c r="D154" s="296">
        <v>0</v>
      </c>
      <c r="E154" s="296">
        <v>0</v>
      </c>
      <c r="F154" s="255">
        <v>3956.74</v>
      </c>
      <c r="G154" s="255">
        <v>0</v>
      </c>
      <c r="H154" s="255">
        <v>0</v>
      </c>
      <c r="I154" s="255">
        <v>0</v>
      </c>
      <c r="J154" s="255">
        <v>0</v>
      </c>
      <c r="K154" s="306">
        <v>5130</v>
      </c>
      <c r="L154" s="306">
        <v>0</v>
      </c>
      <c r="M154" s="175">
        <v>0</v>
      </c>
      <c r="N154" s="255">
        <v>0</v>
      </c>
      <c r="O154" s="255">
        <v>0</v>
      </c>
      <c r="P154" s="255">
        <v>0</v>
      </c>
      <c r="Q154" s="255">
        <v>0</v>
      </c>
      <c r="R154" s="255">
        <v>0</v>
      </c>
      <c r="S154" s="175">
        <v>0</v>
      </c>
      <c r="T154" s="165">
        <v>7130</v>
      </c>
      <c r="U154" s="153">
        <v>7130</v>
      </c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</row>
    <row r="155" spans="1:68" s="56" customFormat="1">
      <c r="A155" s="87">
        <v>34311</v>
      </c>
      <c r="B155" s="70" t="s">
        <v>128</v>
      </c>
      <c r="C155" s="327">
        <f t="shared" si="3"/>
        <v>8956.74</v>
      </c>
      <c r="D155" s="168">
        <v>0</v>
      </c>
      <c r="E155" s="168">
        <v>0</v>
      </c>
      <c r="F155" s="187">
        <v>3956.74</v>
      </c>
      <c r="G155" s="187">
        <v>0</v>
      </c>
      <c r="H155" s="187">
        <v>0</v>
      </c>
      <c r="I155" s="187">
        <v>0</v>
      </c>
      <c r="J155" s="187">
        <v>0</v>
      </c>
      <c r="K155" s="307">
        <v>5000</v>
      </c>
      <c r="L155" s="307">
        <v>0</v>
      </c>
      <c r="M155" s="187">
        <v>0</v>
      </c>
      <c r="N155" s="187">
        <v>0</v>
      </c>
      <c r="O155" s="187">
        <v>0</v>
      </c>
      <c r="P155" s="187">
        <v>0</v>
      </c>
      <c r="Q155" s="187">
        <v>0</v>
      </c>
      <c r="R155" s="187">
        <v>0</v>
      </c>
      <c r="S155" s="187">
        <v>0</v>
      </c>
      <c r="T155" s="131">
        <v>7000</v>
      </c>
      <c r="U155" s="156">
        <v>7000</v>
      </c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</row>
    <row r="156" spans="1:68" s="56" customFormat="1">
      <c r="A156" s="87">
        <v>34312</v>
      </c>
      <c r="B156" s="70" t="s">
        <v>189</v>
      </c>
      <c r="C156" s="327">
        <f t="shared" si="3"/>
        <v>130</v>
      </c>
      <c r="D156" s="168">
        <v>0</v>
      </c>
      <c r="E156" s="168">
        <v>0</v>
      </c>
      <c r="F156" s="187">
        <v>0</v>
      </c>
      <c r="G156" s="187">
        <v>0</v>
      </c>
      <c r="H156" s="187">
        <v>0</v>
      </c>
      <c r="I156" s="187">
        <v>0</v>
      </c>
      <c r="J156" s="187">
        <v>0</v>
      </c>
      <c r="K156" s="307">
        <v>130</v>
      </c>
      <c r="L156" s="307">
        <v>0</v>
      </c>
      <c r="M156" s="187">
        <v>0</v>
      </c>
      <c r="N156" s="187">
        <v>0</v>
      </c>
      <c r="O156" s="187">
        <v>0</v>
      </c>
      <c r="P156" s="187">
        <v>0</v>
      </c>
      <c r="Q156" s="187">
        <v>0</v>
      </c>
      <c r="R156" s="187">
        <v>0</v>
      </c>
      <c r="S156" s="187">
        <v>0</v>
      </c>
      <c r="T156" s="131">
        <v>0</v>
      </c>
      <c r="U156" s="156">
        <v>0</v>
      </c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</row>
    <row r="157" spans="1:68" s="78" customFormat="1">
      <c r="A157" s="88">
        <v>3432</v>
      </c>
      <c r="B157" s="68" t="s">
        <v>68</v>
      </c>
      <c r="C157" s="328">
        <f t="shared" si="3"/>
        <v>3050</v>
      </c>
      <c r="D157" s="296">
        <v>0</v>
      </c>
      <c r="E157" s="296">
        <v>0</v>
      </c>
      <c r="F157" s="255">
        <v>0</v>
      </c>
      <c r="G157" s="255">
        <v>0</v>
      </c>
      <c r="H157" s="255">
        <v>0</v>
      </c>
      <c r="I157" s="255">
        <v>0</v>
      </c>
      <c r="J157" s="255">
        <v>0</v>
      </c>
      <c r="K157" s="306">
        <v>550</v>
      </c>
      <c r="L157" s="306">
        <v>2500</v>
      </c>
      <c r="M157" s="175">
        <v>0</v>
      </c>
      <c r="N157" s="255">
        <v>0</v>
      </c>
      <c r="O157" s="255">
        <v>0</v>
      </c>
      <c r="P157" s="255">
        <v>0</v>
      </c>
      <c r="Q157" s="255">
        <v>0</v>
      </c>
      <c r="R157" s="255">
        <v>0</v>
      </c>
      <c r="S157" s="175">
        <v>0</v>
      </c>
      <c r="T157" s="165">
        <v>150</v>
      </c>
      <c r="U157" s="153">
        <v>150</v>
      </c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</row>
    <row r="158" spans="1:68" s="65" customFormat="1">
      <c r="A158" s="89">
        <v>3433</v>
      </c>
      <c r="B158" s="84" t="s">
        <v>56</v>
      </c>
      <c r="C158" s="328">
        <f t="shared" si="3"/>
        <v>850</v>
      </c>
      <c r="D158" s="175">
        <v>0</v>
      </c>
      <c r="E158" s="175">
        <v>0</v>
      </c>
      <c r="F158" s="255">
        <v>0</v>
      </c>
      <c r="G158" s="255">
        <v>0</v>
      </c>
      <c r="H158" s="255">
        <v>0</v>
      </c>
      <c r="I158" s="255">
        <v>0</v>
      </c>
      <c r="J158" s="255">
        <v>0</v>
      </c>
      <c r="K158" s="306">
        <v>850</v>
      </c>
      <c r="L158" s="306">
        <v>0</v>
      </c>
      <c r="M158" s="175">
        <v>0</v>
      </c>
      <c r="N158" s="255">
        <v>0</v>
      </c>
      <c r="O158" s="255">
        <v>0</v>
      </c>
      <c r="P158" s="255">
        <v>0</v>
      </c>
      <c r="Q158" s="255">
        <v>0</v>
      </c>
      <c r="R158" s="255">
        <v>0</v>
      </c>
      <c r="S158" s="175">
        <v>0</v>
      </c>
      <c r="T158" s="165">
        <v>150</v>
      </c>
      <c r="U158" s="153">
        <v>150</v>
      </c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</row>
    <row r="159" spans="1:68" s="78" customFormat="1">
      <c r="A159" s="91">
        <v>38</v>
      </c>
      <c r="B159" s="93" t="s">
        <v>199</v>
      </c>
      <c r="C159" s="127">
        <f t="shared" si="3"/>
        <v>5000</v>
      </c>
      <c r="D159" s="186">
        <v>0</v>
      </c>
      <c r="E159" s="186">
        <v>0</v>
      </c>
      <c r="F159" s="322">
        <v>0</v>
      </c>
      <c r="G159" s="322">
        <v>0</v>
      </c>
      <c r="H159" s="322">
        <v>0</v>
      </c>
      <c r="I159" s="322">
        <v>0</v>
      </c>
      <c r="J159" s="322">
        <v>0</v>
      </c>
      <c r="K159" s="323">
        <v>0</v>
      </c>
      <c r="L159" s="323">
        <f>L160</f>
        <v>5000</v>
      </c>
      <c r="M159" s="186">
        <v>0</v>
      </c>
      <c r="N159" s="322">
        <v>0</v>
      </c>
      <c r="O159" s="322">
        <v>0</v>
      </c>
      <c r="P159" s="322">
        <v>0</v>
      </c>
      <c r="Q159" s="322">
        <v>0</v>
      </c>
      <c r="R159" s="322">
        <v>0</v>
      </c>
      <c r="S159" s="186">
        <v>0</v>
      </c>
      <c r="T159" s="127">
        <v>0</v>
      </c>
      <c r="U159" s="141">
        <v>0</v>
      </c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</row>
    <row r="160" spans="1:68" s="65" customFormat="1">
      <c r="A160" s="91">
        <v>383</v>
      </c>
      <c r="B160" s="93" t="s">
        <v>200</v>
      </c>
      <c r="C160" s="127">
        <f t="shared" si="3"/>
        <v>5000</v>
      </c>
      <c r="D160" s="186">
        <v>0</v>
      </c>
      <c r="E160" s="186">
        <v>0</v>
      </c>
      <c r="F160" s="322">
        <v>0</v>
      </c>
      <c r="G160" s="322">
        <v>0</v>
      </c>
      <c r="H160" s="322">
        <v>0</v>
      </c>
      <c r="I160" s="322">
        <v>0</v>
      </c>
      <c r="J160" s="322">
        <v>0</v>
      </c>
      <c r="K160" s="323">
        <v>0</v>
      </c>
      <c r="L160" s="323">
        <f>L161</f>
        <v>5000</v>
      </c>
      <c r="M160" s="186">
        <v>0</v>
      </c>
      <c r="N160" s="322">
        <v>0</v>
      </c>
      <c r="O160" s="322">
        <v>0</v>
      </c>
      <c r="P160" s="322">
        <v>0</v>
      </c>
      <c r="Q160" s="322">
        <v>0</v>
      </c>
      <c r="R160" s="322">
        <v>0</v>
      </c>
      <c r="S160" s="186">
        <v>0</v>
      </c>
      <c r="T160" s="127">
        <v>0</v>
      </c>
      <c r="U160" s="141">
        <v>0</v>
      </c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</row>
    <row r="161" spans="1:68" s="65" customFormat="1">
      <c r="A161" s="320">
        <v>38321</v>
      </c>
      <c r="B161" s="321" t="s">
        <v>198</v>
      </c>
      <c r="C161" s="324">
        <f t="shared" si="3"/>
        <v>5000</v>
      </c>
      <c r="D161" s="181">
        <v>0</v>
      </c>
      <c r="E161" s="181">
        <v>0</v>
      </c>
      <c r="F161" s="258">
        <v>0</v>
      </c>
      <c r="G161" s="258">
        <v>0</v>
      </c>
      <c r="H161" s="258">
        <v>0</v>
      </c>
      <c r="I161" s="258">
        <v>0</v>
      </c>
      <c r="J161" s="258">
        <v>0</v>
      </c>
      <c r="K161" s="310">
        <v>0</v>
      </c>
      <c r="L161" s="310">
        <v>5000</v>
      </c>
      <c r="M161" s="181">
        <v>0</v>
      </c>
      <c r="N161" s="258">
        <v>0</v>
      </c>
      <c r="O161" s="258">
        <v>0</v>
      </c>
      <c r="P161" s="258">
        <v>0</v>
      </c>
      <c r="Q161" s="258">
        <v>0</v>
      </c>
      <c r="R161" s="258">
        <v>0</v>
      </c>
      <c r="S161" s="181">
        <v>0</v>
      </c>
      <c r="T161" s="128">
        <v>0</v>
      </c>
      <c r="U161" s="158">
        <v>0</v>
      </c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</row>
    <row r="162" spans="1:68">
      <c r="A162" s="90">
        <v>4</v>
      </c>
      <c r="B162" s="129"/>
      <c r="C162" s="123">
        <f t="shared" si="3"/>
        <v>195769.49</v>
      </c>
      <c r="D162" s="300">
        <v>0</v>
      </c>
      <c r="E162" s="300">
        <v>0</v>
      </c>
      <c r="F162" s="277">
        <v>0</v>
      </c>
      <c r="G162" s="277">
        <v>0</v>
      </c>
      <c r="H162" s="277">
        <v>20000</v>
      </c>
      <c r="I162" s="277">
        <v>0</v>
      </c>
      <c r="J162" s="262">
        <v>0</v>
      </c>
      <c r="K162" s="315">
        <v>97523</v>
      </c>
      <c r="L162" s="315">
        <f>L166</f>
        <v>76000</v>
      </c>
      <c r="M162" s="182">
        <v>0</v>
      </c>
      <c r="N162" s="262">
        <v>2246.4899999999998</v>
      </c>
      <c r="O162" s="262">
        <v>0</v>
      </c>
      <c r="P162" s="262">
        <v>0</v>
      </c>
      <c r="Q162" s="262">
        <v>0</v>
      </c>
      <c r="R162" s="262">
        <v>0</v>
      </c>
      <c r="S162" s="182">
        <v>0</v>
      </c>
      <c r="T162" s="123">
        <v>110246.49</v>
      </c>
      <c r="U162" s="160">
        <v>110246.49</v>
      </c>
    </row>
    <row r="163" spans="1:68" ht="54.75">
      <c r="A163" s="91">
        <v>41</v>
      </c>
      <c r="B163" s="92" t="s">
        <v>67</v>
      </c>
      <c r="C163" s="127">
        <f t="shared" ref="C163:C194" si="4">D163+E163+F163+G163+H163+I163+J163+K163+L163+M163+N163+O163+P163+Q163+R163+S163</f>
        <v>0</v>
      </c>
      <c r="D163" s="186">
        <v>0</v>
      </c>
      <c r="E163" s="186">
        <v>0</v>
      </c>
      <c r="F163" s="278">
        <v>0</v>
      </c>
      <c r="G163" s="278">
        <v>0</v>
      </c>
      <c r="H163" s="278">
        <v>0</v>
      </c>
      <c r="I163" s="278">
        <v>0</v>
      </c>
      <c r="J163" s="263">
        <v>0</v>
      </c>
      <c r="K163" s="316">
        <v>0</v>
      </c>
      <c r="L163" s="316">
        <v>0</v>
      </c>
      <c r="M163" s="186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186">
        <v>0</v>
      </c>
      <c r="T163" s="127">
        <v>0</v>
      </c>
      <c r="U163" s="141">
        <v>0</v>
      </c>
    </row>
    <row r="164" spans="1:68">
      <c r="A164" s="91">
        <v>412</v>
      </c>
      <c r="B164" s="93" t="s">
        <v>65</v>
      </c>
      <c r="C164" s="127">
        <f t="shared" si="4"/>
        <v>0</v>
      </c>
      <c r="D164" s="186">
        <v>0</v>
      </c>
      <c r="E164" s="186">
        <v>0</v>
      </c>
      <c r="F164" s="278">
        <v>0</v>
      </c>
      <c r="G164" s="278">
        <v>0</v>
      </c>
      <c r="H164" s="278">
        <v>0</v>
      </c>
      <c r="I164" s="278">
        <v>0</v>
      </c>
      <c r="J164" s="263">
        <v>0</v>
      </c>
      <c r="K164" s="316">
        <v>0</v>
      </c>
      <c r="L164" s="316">
        <v>0</v>
      </c>
      <c r="M164" s="186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186">
        <v>0</v>
      </c>
      <c r="T164" s="127">
        <v>0</v>
      </c>
      <c r="U164" s="141">
        <v>0</v>
      </c>
    </row>
    <row r="165" spans="1:68">
      <c r="A165" s="94">
        <v>4124</v>
      </c>
      <c r="B165" s="85" t="s">
        <v>66</v>
      </c>
      <c r="C165" s="122">
        <f t="shared" si="4"/>
        <v>0</v>
      </c>
      <c r="D165" s="177">
        <v>0</v>
      </c>
      <c r="E165" s="177">
        <v>0</v>
      </c>
      <c r="F165" s="279">
        <v>0</v>
      </c>
      <c r="G165" s="279">
        <v>0</v>
      </c>
      <c r="H165" s="279">
        <v>0</v>
      </c>
      <c r="I165" s="279">
        <v>0</v>
      </c>
      <c r="J165" s="259">
        <v>0</v>
      </c>
      <c r="K165" s="311">
        <v>0</v>
      </c>
      <c r="L165" s="311">
        <v>0</v>
      </c>
      <c r="M165" s="177">
        <v>0</v>
      </c>
      <c r="N165" s="259">
        <v>0</v>
      </c>
      <c r="O165" s="259">
        <v>0</v>
      </c>
      <c r="P165" s="259">
        <v>0</v>
      </c>
      <c r="Q165" s="259">
        <v>0</v>
      </c>
      <c r="R165" s="259">
        <v>0</v>
      </c>
      <c r="S165" s="177">
        <v>0</v>
      </c>
      <c r="T165" s="122">
        <v>0</v>
      </c>
      <c r="U165" s="159">
        <v>0</v>
      </c>
    </row>
    <row r="166" spans="1:68" ht="55.5" thickBot="1">
      <c r="A166" s="53">
        <v>42</v>
      </c>
      <c r="B166" s="95" t="s">
        <v>21</v>
      </c>
      <c r="C166" s="125">
        <f t="shared" si="4"/>
        <v>195769.49</v>
      </c>
      <c r="D166" s="185">
        <v>0</v>
      </c>
      <c r="E166" s="185">
        <v>0</v>
      </c>
      <c r="F166" s="271">
        <v>0</v>
      </c>
      <c r="G166" s="271">
        <v>0</v>
      </c>
      <c r="H166" s="271">
        <v>20000</v>
      </c>
      <c r="I166" s="271">
        <v>0</v>
      </c>
      <c r="J166" s="260">
        <v>0</v>
      </c>
      <c r="K166" s="313">
        <v>97523</v>
      </c>
      <c r="L166" s="313">
        <f>L167+L184</f>
        <v>76000</v>
      </c>
      <c r="M166" s="185">
        <v>0</v>
      </c>
      <c r="N166" s="260">
        <v>2246.4899999999998</v>
      </c>
      <c r="O166" s="260">
        <v>0</v>
      </c>
      <c r="P166" s="260">
        <v>0</v>
      </c>
      <c r="Q166" s="260">
        <v>0</v>
      </c>
      <c r="R166" s="260">
        <v>0</v>
      </c>
      <c r="S166" s="185">
        <v>0</v>
      </c>
      <c r="T166" s="125">
        <v>110246.49</v>
      </c>
      <c r="U166" s="140">
        <v>110246.49</v>
      </c>
    </row>
    <row r="167" spans="1:68" s="56" customFormat="1">
      <c r="A167" s="55">
        <v>422</v>
      </c>
      <c r="B167" s="96" t="s">
        <v>22</v>
      </c>
      <c r="C167" s="126">
        <f t="shared" si="4"/>
        <v>191523</v>
      </c>
      <c r="D167" s="171">
        <v>0</v>
      </c>
      <c r="E167" s="171">
        <v>0</v>
      </c>
      <c r="F167" s="272">
        <v>0</v>
      </c>
      <c r="G167" s="272">
        <v>0</v>
      </c>
      <c r="H167" s="272">
        <v>20000</v>
      </c>
      <c r="I167" s="272">
        <v>0</v>
      </c>
      <c r="J167" s="261">
        <v>0</v>
      </c>
      <c r="K167" s="314">
        <v>95523</v>
      </c>
      <c r="L167" s="314">
        <f>L168+L176+L180+L182</f>
        <v>76000</v>
      </c>
      <c r="M167" s="171">
        <v>0</v>
      </c>
      <c r="N167" s="261">
        <v>0</v>
      </c>
      <c r="O167" s="261">
        <v>0</v>
      </c>
      <c r="P167" s="261">
        <v>0</v>
      </c>
      <c r="Q167" s="261">
        <v>0</v>
      </c>
      <c r="R167" s="261">
        <v>0</v>
      </c>
      <c r="S167" s="171">
        <v>0</v>
      </c>
      <c r="T167" s="126">
        <v>106000</v>
      </c>
      <c r="U167" s="146">
        <v>106000</v>
      </c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</row>
    <row r="168" spans="1:68" s="65" customFormat="1">
      <c r="A168" s="63">
        <v>4221</v>
      </c>
      <c r="B168" s="97" t="s">
        <v>51</v>
      </c>
      <c r="C168" s="324">
        <f t="shared" si="4"/>
        <v>3000</v>
      </c>
      <c r="D168" s="173">
        <v>0</v>
      </c>
      <c r="E168" s="173">
        <v>0</v>
      </c>
      <c r="F168" s="273">
        <v>0</v>
      </c>
      <c r="G168" s="273">
        <v>0</v>
      </c>
      <c r="H168" s="273">
        <v>0</v>
      </c>
      <c r="I168" s="273">
        <v>0</v>
      </c>
      <c r="J168" s="253">
        <v>0</v>
      </c>
      <c r="K168" s="303">
        <v>5000</v>
      </c>
      <c r="L168" s="303">
        <f>L169</f>
        <v>-2000</v>
      </c>
      <c r="M168" s="173">
        <v>0</v>
      </c>
      <c r="N168" s="253">
        <v>0</v>
      </c>
      <c r="O168" s="253">
        <v>0</v>
      </c>
      <c r="P168" s="253">
        <v>0</v>
      </c>
      <c r="Q168" s="253">
        <v>0</v>
      </c>
      <c r="R168" s="253">
        <v>0</v>
      </c>
      <c r="S168" s="173">
        <v>0</v>
      </c>
      <c r="T168" s="128">
        <v>5000</v>
      </c>
      <c r="U168" s="151">
        <v>5000</v>
      </c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</row>
    <row r="169" spans="1:68">
      <c r="A169" s="98">
        <v>42211</v>
      </c>
      <c r="B169" s="99" t="s">
        <v>132</v>
      </c>
      <c r="C169" s="326">
        <f t="shared" si="4"/>
        <v>3000</v>
      </c>
      <c r="D169" s="178">
        <v>0</v>
      </c>
      <c r="E169" s="178">
        <v>0</v>
      </c>
      <c r="F169" s="161">
        <v>0</v>
      </c>
      <c r="G169" s="161">
        <v>0</v>
      </c>
      <c r="H169" s="161">
        <v>0</v>
      </c>
      <c r="I169" s="161">
        <v>0</v>
      </c>
      <c r="J169" s="178">
        <v>0</v>
      </c>
      <c r="K169" s="304">
        <v>5000</v>
      </c>
      <c r="L169" s="304">
        <v>-2000</v>
      </c>
      <c r="M169" s="178">
        <v>0</v>
      </c>
      <c r="N169" s="178">
        <v>0</v>
      </c>
      <c r="O169" s="178">
        <v>0</v>
      </c>
      <c r="P169" s="178">
        <v>0</v>
      </c>
      <c r="Q169" s="178">
        <v>0</v>
      </c>
      <c r="R169" s="178">
        <v>0</v>
      </c>
      <c r="S169" s="178">
        <v>0</v>
      </c>
      <c r="T169" s="122">
        <v>5000</v>
      </c>
      <c r="U169" s="148">
        <v>5000</v>
      </c>
    </row>
    <row r="170" spans="1:68">
      <c r="A170" s="98">
        <v>42212</v>
      </c>
      <c r="B170" s="99" t="s">
        <v>150</v>
      </c>
      <c r="C170" s="326">
        <f t="shared" si="4"/>
        <v>0</v>
      </c>
      <c r="D170" s="178">
        <v>0</v>
      </c>
      <c r="E170" s="178">
        <v>0</v>
      </c>
      <c r="F170" s="161">
        <v>0</v>
      </c>
      <c r="G170" s="161">
        <v>0</v>
      </c>
      <c r="H170" s="161">
        <v>0</v>
      </c>
      <c r="I170" s="161">
        <v>0</v>
      </c>
      <c r="J170" s="178">
        <v>0</v>
      </c>
      <c r="K170" s="304">
        <v>0</v>
      </c>
      <c r="L170" s="304">
        <v>0</v>
      </c>
      <c r="M170" s="178">
        <v>0</v>
      </c>
      <c r="N170" s="178">
        <v>0</v>
      </c>
      <c r="O170" s="178">
        <v>0</v>
      </c>
      <c r="P170" s="178">
        <v>0</v>
      </c>
      <c r="Q170" s="178">
        <v>0</v>
      </c>
      <c r="R170" s="178">
        <v>0</v>
      </c>
      <c r="S170" s="178">
        <v>0</v>
      </c>
      <c r="T170" s="122">
        <v>0</v>
      </c>
      <c r="U170" s="148">
        <v>0</v>
      </c>
    </row>
    <row r="171" spans="1:68">
      <c r="A171" s="98">
        <v>42219</v>
      </c>
      <c r="B171" s="99" t="s">
        <v>133</v>
      </c>
      <c r="C171" s="326">
        <f t="shared" si="4"/>
        <v>0</v>
      </c>
      <c r="D171" s="178">
        <v>0</v>
      </c>
      <c r="E171" s="178">
        <v>0</v>
      </c>
      <c r="F171" s="161">
        <v>0</v>
      </c>
      <c r="G171" s="161">
        <v>0</v>
      </c>
      <c r="H171" s="161">
        <v>0</v>
      </c>
      <c r="I171" s="161">
        <v>0</v>
      </c>
      <c r="J171" s="178">
        <v>0</v>
      </c>
      <c r="K171" s="304">
        <v>0</v>
      </c>
      <c r="L171" s="304">
        <v>0</v>
      </c>
      <c r="M171" s="178">
        <v>0</v>
      </c>
      <c r="N171" s="178">
        <v>0</v>
      </c>
      <c r="O171" s="178">
        <v>0</v>
      </c>
      <c r="P171" s="178">
        <v>0</v>
      </c>
      <c r="Q171" s="178">
        <v>0</v>
      </c>
      <c r="R171" s="178">
        <v>0</v>
      </c>
      <c r="S171" s="178">
        <v>0</v>
      </c>
      <c r="T171" s="122">
        <v>0</v>
      </c>
      <c r="U171" s="148">
        <v>0</v>
      </c>
    </row>
    <row r="172" spans="1:68" s="65" customFormat="1">
      <c r="A172" s="63">
        <v>4222</v>
      </c>
      <c r="B172" s="97" t="s">
        <v>52</v>
      </c>
      <c r="C172" s="324">
        <f t="shared" si="4"/>
        <v>8000</v>
      </c>
      <c r="D172" s="173">
        <v>0</v>
      </c>
      <c r="E172" s="173">
        <v>0</v>
      </c>
      <c r="F172" s="273">
        <v>0</v>
      </c>
      <c r="G172" s="273">
        <v>0</v>
      </c>
      <c r="H172" s="273">
        <v>0</v>
      </c>
      <c r="I172" s="273">
        <v>0</v>
      </c>
      <c r="J172" s="253">
        <v>0</v>
      </c>
      <c r="K172" s="303">
        <v>8000</v>
      </c>
      <c r="L172" s="303">
        <v>0</v>
      </c>
      <c r="M172" s="173">
        <v>0</v>
      </c>
      <c r="N172" s="253">
        <v>0</v>
      </c>
      <c r="O172" s="253">
        <v>0</v>
      </c>
      <c r="P172" s="253">
        <v>0</v>
      </c>
      <c r="Q172" s="253">
        <v>0</v>
      </c>
      <c r="R172" s="253">
        <v>0</v>
      </c>
      <c r="S172" s="173">
        <v>0</v>
      </c>
      <c r="T172" s="128">
        <v>18000</v>
      </c>
      <c r="U172" s="151">
        <v>18000</v>
      </c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</row>
    <row r="173" spans="1:68" s="52" customFormat="1">
      <c r="A173" s="100">
        <v>42221</v>
      </c>
      <c r="B173" s="101" t="s">
        <v>160</v>
      </c>
      <c r="C173" s="326">
        <f t="shared" si="4"/>
        <v>0</v>
      </c>
      <c r="D173" s="176">
        <v>0</v>
      </c>
      <c r="E173" s="176">
        <v>0</v>
      </c>
      <c r="F173" s="280">
        <v>0</v>
      </c>
      <c r="G173" s="280">
        <v>0</v>
      </c>
      <c r="H173" s="280">
        <v>0</v>
      </c>
      <c r="I173" s="280">
        <v>0</v>
      </c>
      <c r="J173" s="264">
        <v>0</v>
      </c>
      <c r="K173" s="317">
        <v>0</v>
      </c>
      <c r="L173" s="317">
        <v>0</v>
      </c>
      <c r="M173" s="176">
        <v>0</v>
      </c>
      <c r="N173" s="264">
        <v>0</v>
      </c>
      <c r="O173" s="264">
        <v>0</v>
      </c>
      <c r="P173" s="264">
        <v>0</v>
      </c>
      <c r="Q173" s="264">
        <v>0</v>
      </c>
      <c r="R173" s="264">
        <v>0</v>
      </c>
      <c r="S173" s="176">
        <v>0</v>
      </c>
      <c r="T173" s="122">
        <v>7000</v>
      </c>
      <c r="U173" s="155">
        <v>7000</v>
      </c>
    </row>
    <row r="174" spans="1:68" s="52" customFormat="1">
      <c r="A174" s="100">
        <v>42222</v>
      </c>
      <c r="B174" s="101" t="s">
        <v>155</v>
      </c>
      <c r="C174" s="326">
        <f t="shared" si="4"/>
        <v>8000</v>
      </c>
      <c r="D174" s="176">
        <v>0</v>
      </c>
      <c r="E174" s="176">
        <v>0</v>
      </c>
      <c r="F174" s="280">
        <v>0</v>
      </c>
      <c r="G174" s="280">
        <v>0</v>
      </c>
      <c r="H174" s="280">
        <v>0</v>
      </c>
      <c r="I174" s="280">
        <v>0</v>
      </c>
      <c r="J174" s="264">
        <v>0</v>
      </c>
      <c r="K174" s="304">
        <v>8000</v>
      </c>
      <c r="L174" s="304">
        <v>0</v>
      </c>
      <c r="M174" s="176">
        <v>0</v>
      </c>
      <c r="N174" s="264">
        <v>0</v>
      </c>
      <c r="O174" s="264">
        <v>0</v>
      </c>
      <c r="P174" s="264">
        <v>0</v>
      </c>
      <c r="Q174" s="264">
        <v>0</v>
      </c>
      <c r="R174" s="264">
        <v>0</v>
      </c>
      <c r="S174" s="176">
        <v>0</v>
      </c>
      <c r="T174" s="122">
        <v>8000</v>
      </c>
      <c r="U174" s="155">
        <v>8000</v>
      </c>
    </row>
    <row r="175" spans="1:68" s="52" customFormat="1">
      <c r="A175" s="100">
        <v>42229</v>
      </c>
      <c r="B175" s="101" t="s">
        <v>161</v>
      </c>
      <c r="C175" s="326">
        <f t="shared" si="4"/>
        <v>0</v>
      </c>
      <c r="D175" s="176">
        <v>0</v>
      </c>
      <c r="E175" s="176">
        <v>0</v>
      </c>
      <c r="F175" s="280">
        <v>0</v>
      </c>
      <c r="G175" s="280">
        <v>0</v>
      </c>
      <c r="H175" s="280">
        <v>0</v>
      </c>
      <c r="I175" s="280">
        <v>0</v>
      </c>
      <c r="J175" s="264">
        <v>0</v>
      </c>
      <c r="K175" s="317">
        <v>0</v>
      </c>
      <c r="L175" s="317">
        <v>0</v>
      </c>
      <c r="M175" s="176">
        <v>0</v>
      </c>
      <c r="N175" s="264">
        <v>0</v>
      </c>
      <c r="O175" s="264">
        <v>0</v>
      </c>
      <c r="P175" s="264">
        <v>0</v>
      </c>
      <c r="Q175" s="264">
        <v>0</v>
      </c>
      <c r="R175" s="264">
        <v>0</v>
      </c>
      <c r="S175" s="176">
        <v>0</v>
      </c>
      <c r="T175" s="122">
        <v>3000</v>
      </c>
      <c r="U175" s="155">
        <v>3000</v>
      </c>
    </row>
    <row r="176" spans="1:68" s="65" customFormat="1">
      <c r="A176" s="63">
        <v>4223</v>
      </c>
      <c r="B176" s="97" t="s">
        <v>59</v>
      </c>
      <c r="C176" s="324">
        <f t="shared" si="4"/>
        <v>28000</v>
      </c>
      <c r="D176" s="173">
        <v>0</v>
      </c>
      <c r="E176" s="173">
        <v>0</v>
      </c>
      <c r="F176" s="273">
        <v>0</v>
      </c>
      <c r="G176" s="273">
        <v>0</v>
      </c>
      <c r="H176" s="273">
        <v>20000</v>
      </c>
      <c r="I176" s="273">
        <v>0</v>
      </c>
      <c r="J176" s="253">
        <v>0</v>
      </c>
      <c r="K176" s="303">
        <v>13000</v>
      </c>
      <c r="L176" s="303">
        <f>L177</f>
        <v>-5000</v>
      </c>
      <c r="M176" s="173">
        <v>0</v>
      </c>
      <c r="N176" s="253">
        <v>0</v>
      </c>
      <c r="O176" s="253">
        <v>0</v>
      </c>
      <c r="P176" s="253">
        <v>0</v>
      </c>
      <c r="Q176" s="253">
        <v>0</v>
      </c>
      <c r="R176" s="253">
        <v>0</v>
      </c>
      <c r="S176" s="173">
        <v>0</v>
      </c>
      <c r="T176" s="128">
        <v>33000</v>
      </c>
      <c r="U176" s="151">
        <v>33000</v>
      </c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</row>
    <row r="177" spans="1:68" s="52" customFormat="1">
      <c r="A177" s="100">
        <v>42231</v>
      </c>
      <c r="B177" s="101" t="s">
        <v>151</v>
      </c>
      <c r="C177" s="326">
        <f t="shared" si="4"/>
        <v>0</v>
      </c>
      <c r="D177" s="176">
        <v>0</v>
      </c>
      <c r="E177" s="176">
        <v>0</v>
      </c>
      <c r="F177" s="280">
        <v>0</v>
      </c>
      <c r="G177" s="280">
        <v>0</v>
      </c>
      <c r="H177" s="280">
        <v>0</v>
      </c>
      <c r="I177" s="280">
        <v>0</v>
      </c>
      <c r="J177" s="264">
        <v>0</v>
      </c>
      <c r="K177" s="304">
        <v>5000</v>
      </c>
      <c r="L177" s="304">
        <v>-5000</v>
      </c>
      <c r="M177" s="176">
        <v>0</v>
      </c>
      <c r="N177" s="264">
        <v>0</v>
      </c>
      <c r="O177" s="264">
        <v>0</v>
      </c>
      <c r="P177" s="264">
        <v>0</v>
      </c>
      <c r="Q177" s="264">
        <v>0</v>
      </c>
      <c r="R177" s="264">
        <v>0</v>
      </c>
      <c r="S177" s="176">
        <v>0</v>
      </c>
      <c r="T177" s="122">
        <v>10000</v>
      </c>
      <c r="U177" s="148">
        <v>10000</v>
      </c>
    </row>
    <row r="178" spans="1:68" s="52" customFormat="1">
      <c r="A178" s="100">
        <v>42232</v>
      </c>
      <c r="B178" s="101" t="s">
        <v>162</v>
      </c>
      <c r="C178" s="326">
        <f t="shared" si="4"/>
        <v>0</v>
      </c>
      <c r="D178" s="176">
        <v>0</v>
      </c>
      <c r="E178" s="176">
        <v>0</v>
      </c>
      <c r="F178" s="280">
        <v>0</v>
      </c>
      <c r="G178" s="280">
        <v>0</v>
      </c>
      <c r="H178" s="280">
        <v>0</v>
      </c>
      <c r="I178" s="280">
        <v>0</v>
      </c>
      <c r="J178" s="264">
        <v>0</v>
      </c>
      <c r="K178" s="304">
        <v>0</v>
      </c>
      <c r="L178" s="304">
        <v>0</v>
      </c>
      <c r="M178" s="176">
        <v>0</v>
      </c>
      <c r="N178" s="264">
        <v>0</v>
      </c>
      <c r="O178" s="264">
        <v>0</v>
      </c>
      <c r="P178" s="264">
        <v>0</v>
      </c>
      <c r="Q178" s="264">
        <v>0</v>
      </c>
      <c r="R178" s="264">
        <v>0</v>
      </c>
      <c r="S178" s="176">
        <v>0</v>
      </c>
      <c r="T178" s="122">
        <v>3000</v>
      </c>
      <c r="U178" s="148">
        <v>3000</v>
      </c>
    </row>
    <row r="179" spans="1:68">
      <c r="A179" s="98">
        <v>42239</v>
      </c>
      <c r="B179" s="99" t="s">
        <v>134</v>
      </c>
      <c r="C179" s="326">
        <f t="shared" si="4"/>
        <v>28000</v>
      </c>
      <c r="D179" s="178">
        <v>0</v>
      </c>
      <c r="E179" s="178">
        <v>0</v>
      </c>
      <c r="F179" s="161">
        <v>0</v>
      </c>
      <c r="G179" s="161">
        <v>0</v>
      </c>
      <c r="H179" s="161">
        <v>20000</v>
      </c>
      <c r="I179" s="161">
        <v>0</v>
      </c>
      <c r="J179" s="178">
        <v>0</v>
      </c>
      <c r="K179" s="304">
        <v>8000</v>
      </c>
      <c r="L179" s="304">
        <v>0</v>
      </c>
      <c r="M179" s="178">
        <v>0</v>
      </c>
      <c r="N179" s="178">
        <v>0</v>
      </c>
      <c r="O179" s="178">
        <v>0</v>
      </c>
      <c r="P179" s="178">
        <v>0</v>
      </c>
      <c r="Q179" s="178">
        <v>0</v>
      </c>
      <c r="R179" s="178">
        <v>0</v>
      </c>
      <c r="S179" s="178">
        <v>0</v>
      </c>
      <c r="T179" s="122">
        <v>20000</v>
      </c>
      <c r="U179" s="148">
        <v>20000</v>
      </c>
    </row>
    <row r="180" spans="1:68" s="65" customFormat="1">
      <c r="A180" s="63">
        <v>4226</v>
      </c>
      <c r="B180" s="97" t="s">
        <v>53</v>
      </c>
      <c r="C180" s="324">
        <f t="shared" si="4"/>
        <v>120000</v>
      </c>
      <c r="D180" s="173">
        <v>0</v>
      </c>
      <c r="E180" s="173">
        <v>0</v>
      </c>
      <c r="F180" s="273">
        <v>0</v>
      </c>
      <c r="G180" s="273">
        <v>0</v>
      </c>
      <c r="H180" s="273">
        <v>0</v>
      </c>
      <c r="I180" s="273">
        <v>0</v>
      </c>
      <c r="J180" s="253">
        <v>0</v>
      </c>
      <c r="K180" s="303">
        <v>50000</v>
      </c>
      <c r="L180" s="303">
        <f>L181</f>
        <v>70000</v>
      </c>
      <c r="M180" s="173">
        <v>0</v>
      </c>
      <c r="N180" s="253">
        <v>0</v>
      </c>
      <c r="O180" s="253">
        <v>0</v>
      </c>
      <c r="P180" s="253">
        <v>0</v>
      </c>
      <c r="Q180" s="253">
        <v>0</v>
      </c>
      <c r="R180" s="253">
        <v>0</v>
      </c>
      <c r="S180" s="173">
        <v>0</v>
      </c>
      <c r="T180" s="128">
        <v>50000</v>
      </c>
      <c r="U180" s="151">
        <v>50000</v>
      </c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</row>
    <row r="181" spans="1:68">
      <c r="A181" s="98">
        <v>42262</v>
      </c>
      <c r="B181" s="99" t="s">
        <v>135</v>
      </c>
      <c r="C181" s="326">
        <f t="shared" si="4"/>
        <v>120000</v>
      </c>
      <c r="D181" s="178">
        <v>0</v>
      </c>
      <c r="E181" s="178">
        <v>0</v>
      </c>
      <c r="F181" s="161">
        <v>0</v>
      </c>
      <c r="G181" s="161">
        <v>0</v>
      </c>
      <c r="H181" s="161">
        <v>0</v>
      </c>
      <c r="I181" s="161">
        <v>0</v>
      </c>
      <c r="J181" s="178">
        <v>0</v>
      </c>
      <c r="K181" s="304">
        <v>50000</v>
      </c>
      <c r="L181" s="304">
        <v>70000</v>
      </c>
      <c r="M181" s="178">
        <v>0</v>
      </c>
      <c r="N181" s="178">
        <v>0</v>
      </c>
      <c r="O181" s="178">
        <v>0</v>
      </c>
      <c r="P181" s="178">
        <v>0</v>
      </c>
      <c r="Q181" s="178">
        <v>0</v>
      </c>
      <c r="R181" s="178">
        <v>0</v>
      </c>
      <c r="S181" s="178">
        <v>0</v>
      </c>
      <c r="T181" s="122">
        <v>50000</v>
      </c>
      <c r="U181" s="148">
        <v>50000</v>
      </c>
    </row>
    <row r="182" spans="1:68" s="65" customFormat="1">
      <c r="A182" s="63">
        <v>4227</v>
      </c>
      <c r="B182" s="97" t="s">
        <v>54</v>
      </c>
      <c r="C182" s="324">
        <f t="shared" si="4"/>
        <v>32523</v>
      </c>
      <c r="D182" s="173">
        <v>0</v>
      </c>
      <c r="E182" s="173">
        <v>0</v>
      </c>
      <c r="F182" s="273">
        <v>0</v>
      </c>
      <c r="G182" s="273">
        <v>0</v>
      </c>
      <c r="H182" s="273">
        <v>0</v>
      </c>
      <c r="I182" s="273">
        <v>0</v>
      </c>
      <c r="J182" s="253">
        <v>0</v>
      </c>
      <c r="K182" s="303">
        <v>19523</v>
      </c>
      <c r="L182" s="303">
        <f>L183</f>
        <v>13000</v>
      </c>
      <c r="M182" s="173">
        <v>0</v>
      </c>
      <c r="N182" s="253">
        <v>0</v>
      </c>
      <c r="O182" s="253">
        <v>0</v>
      </c>
      <c r="P182" s="253">
        <v>0</v>
      </c>
      <c r="Q182" s="253">
        <v>0</v>
      </c>
      <c r="R182" s="253">
        <v>0</v>
      </c>
      <c r="S182" s="173">
        <v>0</v>
      </c>
      <c r="T182" s="128">
        <v>0</v>
      </c>
      <c r="U182" s="151">
        <v>0</v>
      </c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</row>
    <row r="183" spans="1:68" s="52" customFormat="1">
      <c r="A183" s="100">
        <v>42273</v>
      </c>
      <c r="B183" s="101" t="s">
        <v>194</v>
      </c>
      <c r="C183" s="326">
        <f t="shared" si="4"/>
        <v>32523</v>
      </c>
      <c r="D183" s="176">
        <v>0</v>
      </c>
      <c r="E183" s="176">
        <v>0</v>
      </c>
      <c r="F183" s="280">
        <v>0</v>
      </c>
      <c r="G183" s="280">
        <v>0</v>
      </c>
      <c r="H183" s="280">
        <v>0</v>
      </c>
      <c r="I183" s="280">
        <v>0</v>
      </c>
      <c r="J183" s="286">
        <v>0</v>
      </c>
      <c r="K183" s="317">
        <v>19523</v>
      </c>
      <c r="L183" s="317">
        <v>13000</v>
      </c>
      <c r="M183" s="176">
        <v>0</v>
      </c>
      <c r="N183" s="264">
        <v>0</v>
      </c>
      <c r="O183" s="264">
        <v>0</v>
      </c>
      <c r="P183" s="264">
        <v>0</v>
      </c>
      <c r="Q183" s="264">
        <v>0</v>
      </c>
      <c r="R183" s="286">
        <v>0</v>
      </c>
      <c r="S183" s="176">
        <v>0</v>
      </c>
      <c r="T183" s="122">
        <v>0</v>
      </c>
      <c r="U183" s="155">
        <v>0</v>
      </c>
    </row>
    <row r="184" spans="1:68" s="56" customFormat="1">
      <c r="A184" s="59">
        <v>424</v>
      </c>
      <c r="B184" s="102" t="s">
        <v>23</v>
      </c>
      <c r="C184" s="127">
        <f t="shared" si="4"/>
        <v>4246.49</v>
      </c>
      <c r="D184" s="188">
        <v>0</v>
      </c>
      <c r="E184" s="188">
        <v>0</v>
      </c>
      <c r="F184" s="274">
        <v>0</v>
      </c>
      <c r="G184" s="274">
        <v>0</v>
      </c>
      <c r="H184" s="274">
        <v>0</v>
      </c>
      <c r="I184" s="274">
        <v>0</v>
      </c>
      <c r="J184" s="254">
        <v>0</v>
      </c>
      <c r="K184" s="305">
        <v>2000</v>
      </c>
      <c r="L184" s="305">
        <f>L185</f>
        <v>0</v>
      </c>
      <c r="M184" s="188">
        <v>0</v>
      </c>
      <c r="N184" s="254">
        <v>2246.4899999999998</v>
      </c>
      <c r="O184" s="254">
        <v>0</v>
      </c>
      <c r="P184" s="254">
        <v>0</v>
      </c>
      <c r="Q184" s="254">
        <v>0</v>
      </c>
      <c r="R184" s="254">
        <v>0</v>
      </c>
      <c r="S184" s="188">
        <v>0</v>
      </c>
      <c r="T184" s="127">
        <v>4246.49</v>
      </c>
      <c r="U184" s="143">
        <v>4246.49</v>
      </c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</row>
    <row r="185" spans="1:68" s="78" customFormat="1">
      <c r="A185" s="68">
        <v>4241</v>
      </c>
      <c r="B185" s="103" t="s">
        <v>55</v>
      </c>
      <c r="C185" s="324">
        <f t="shared" si="4"/>
        <v>4246.49</v>
      </c>
      <c r="D185" s="179">
        <v>0</v>
      </c>
      <c r="E185" s="179">
        <v>0</v>
      </c>
      <c r="F185" s="281">
        <v>0</v>
      </c>
      <c r="G185" s="281">
        <v>0</v>
      </c>
      <c r="H185" s="281">
        <v>0</v>
      </c>
      <c r="I185" s="281">
        <v>0</v>
      </c>
      <c r="J185" s="265">
        <v>0</v>
      </c>
      <c r="K185" s="306">
        <v>2000</v>
      </c>
      <c r="L185" s="306">
        <f>L186</f>
        <v>0</v>
      </c>
      <c r="M185" s="179">
        <v>0</v>
      </c>
      <c r="N185" s="265">
        <v>2246.4899999999998</v>
      </c>
      <c r="O185" s="265">
        <v>0</v>
      </c>
      <c r="P185" s="265">
        <v>0</v>
      </c>
      <c r="Q185" s="265">
        <v>0</v>
      </c>
      <c r="R185" s="265">
        <v>0</v>
      </c>
      <c r="S185" s="179">
        <v>0</v>
      </c>
      <c r="T185" s="128">
        <v>2000</v>
      </c>
      <c r="U185" s="162">
        <v>2000</v>
      </c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</row>
    <row r="186" spans="1:68" s="57" customFormat="1">
      <c r="A186" s="72">
        <v>42411</v>
      </c>
      <c r="B186" s="104" t="s">
        <v>55</v>
      </c>
      <c r="C186" s="326">
        <f t="shared" si="4"/>
        <v>4246.49</v>
      </c>
      <c r="D186" s="180">
        <v>0</v>
      </c>
      <c r="E186" s="180">
        <v>0</v>
      </c>
      <c r="F186" s="282">
        <v>0</v>
      </c>
      <c r="G186" s="282">
        <v>0</v>
      </c>
      <c r="H186" s="282">
        <v>0</v>
      </c>
      <c r="I186" s="282">
        <v>0</v>
      </c>
      <c r="J186" s="266">
        <v>0</v>
      </c>
      <c r="K186" s="307">
        <v>2000</v>
      </c>
      <c r="L186" s="307">
        <v>0</v>
      </c>
      <c r="M186" s="180">
        <v>0</v>
      </c>
      <c r="N186" s="266">
        <v>2246.4899999999998</v>
      </c>
      <c r="O186" s="266">
        <v>0</v>
      </c>
      <c r="P186" s="266">
        <v>0</v>
      </c>
      <c r="Q186" s="266">
        <v>0</v>
      </c>
      <c r="R186" s="266">
        <v>0</v>
      </c>
      <c r="S186" s="180">
        <v>0</v>
      </c>
      <c r="T186" s="122">
        <v>4246.49</v>
      </c>
      <c r="U186" s="156">
        <v>4246.49</v>
      </c>
    </row>
    <row r="187" spans="1:68" s="65" customFormat="1">
      <c r="A187" s="68">
        <v>4242</v>
      </c>
      <c r="B187" s="103" t="s">
        <v>77</v>
      </c>
      <c r="C187" s="324">
        <f t="shared" si="4"/>
        <v>0</v>
      </c>
      <c r="D187" s="175">
        <v>0</v>
      </c>
      <c r="E187" s="175">
        <v>0</v>
      </c>
      <c r="F187" s="275">
        <v>0</v>
      </c>
      <c r="G187" s="275">
        <v>0</v>
      </c>
      <c r="H187" s="275">
        <v>0</v>
      </c>
      <c r="I187" s="275">
        <v>0</v>
      </c>
      <c r="J187" s="255">
        <v>0</v>
      </c>
      <c r="K187" s="306">
        <v>0</v>
      </c>
      <c r="L187" s="306">
        <v>0</v>
      </c>
      <c r="M187" s="175">
        <v>0</v>
      </c>
      <c r="N187" s="255">
        <v>0</v>
      </c>
      <c r="O187" s="255">
        <v>0</v>
      </c>
      <c r="P187" s="255">
        <v>0</v>
      </c>
      <c r="Q187" s="255">
        <v>0</v>
      </c>
      <c r="R187" s="255">
        <v>0</v>
      </c>
      <c r="S187" s="175">
        <v>0</v>
      </c>
      <c r="T187" s="128">
        <v>0</v>
      </c>
      <c r="U187" s="153">
        <v>0</v>
      </c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</row>
    <row r="188" spans="1:68">
      <c r="A188" s="70">
        <v>42421</v>
      </c>
      <c r="B188" s="105" t="s">
        <v>136</v>
      </c>
      <c r="C188" s="326">
        <f t="shared" si="4"/>
        <v>0</v>
      </c>
      <c r="D188" s="187">
        <v>0</v>
      </c>
      <c r="E188" s="187">
        <v>0</v>
      </c>
      <c r="F188" s="154">
        <v>0</v>
      </c>
      <c r="G188" s="154">
        <v>0</v>
      </c>
      <c r="H188" s="154">
        <v>0</v>
      </c>
      <c r="I188" s="154">
        <v>0</v>
      </c>
      <c r="J188" s="187">
        <v>0</v>
      </c>
      <c r="K188" s="307">
        <v>0</v>
      </c>
      <c r="L188" s="307">
        <v>0</v>
      </c>
      <c r="M188" s="187">
        <v>0</v>
      </c>
      <c r="N188" s="187">
        <v>0</v>
      </c>
      <c r="O188" s="187">
        <v>0</v>
      </c>
      <c r="P188" s="187">
        <v>0</v>
      </c>
      <c r="Q188" s="187">
        <v>0</v>
      </c>
      <c r="R188" s="187">
        <v>0</v>
      </c>
      <c r="S188" s="187">
        <v>0</v>
      </c>
      <c r="T188" s="122">
        <v>0</v>
      </c>
      <c r="U188" s="156">
        <v>0</v>
      </c>
    </row>
    <row r="189" spans="1:68" s="56" customFormat="1">
      <c r="A189" s="59">
        <v>426</v>
      </c>
      <c r="B189" s="102" t="s">
        <v>28</v>
      </c>
      <c r="C189" s="127">
        <f t="shared" si="4"/>
        <v>0</v>
      </c>
      <c r="D189" s="188">
        <v>0</v>
      </c>
      <c r="E189" s="188">
        <v>0</v>
      </c>
      <c r="F189" s="274">
        <v>0</v>
      </c>
      <c r="G189" s="274">
        <v>0</v>
      </c>
      <c r="H189" s="274">
        <v>0</v>
      </c>
      <c r="I189" s="274">
        <v>0</v>
      </c>
      <c r="J189" s="254">
        <v>0</v>
      </c>
      <c r="K189" s="305">
        <v>0</v>
      </c>
      <c r="L189" s="305">
        <v>0</v>
      </c>
      <c r="M189" s="188">
        <v>0</v>
      </c>
      <c r="N189" s="254">
        <v>0</v>
      </c>
      <c r="O189" s="254">
        <v>0</v>
      </c>
      <c r="P189" s="254">
        <v>0</v>
      </c>
      <c r="Q189" s="254">
        <v>0</v>
      </c>
      <c r="R189" s="254">
        <v>0</v>
      </c>
      <c r="S189" s="188">
        <v>0</v>
      </c>
      <c r="T189" s="127">
        <v>0</v>
      </c>
      <c r="U189" s="143">
        <v>0</v>
      </c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</row>
    <row r="190" spans="1:68" s="65" customFormat="1">
      <c r="A190" s="68">
        <v>4262</v>
      </c>
      <c r="B190" s="103" t="s">
        <v>28</v>
      </c>
      <c r="C190" s="324">
        <f t="shared" si="4"/>
        <v>0</v>
      </c>
      <c r="D190" s="175">
        <v>0</v>
      </c>
      <c r="E190" s="175">
        <v>0</v>
      </c>
      <c r="F190" s="275">
        <v>0</v>
      </c>
      <c r="G190" s="275">
        <v>0</v>
      </c>
      <c r="H190" s="275">
        <v>0</v>
      </c>
      <c r="I190" s="275">
        <v>0</v>
      </c>
      <c r="J190" s="255">
        <v>0</v>
      </c>
      <c r="K190" s="306">
        <v>0</v>
      </c>
      <c r="L190" s="306">
        <v>0</v>
      </c>
      <c r="M190" s="175">
        <v>0</v>
      </c>
      <c r="N190" s="255">
        <v>0</v>
      </c>
      <c r="O190" s="255">
        <v>0</v>
      </c>
      <c r="P190" s="255">
        <v>0</v>
      </c>
      <c r="Q190" s="255">
        <v>0</v>
      </c>
      <c r="R190" s="255">
        <v>0</v>
      </c>
      <c r="S190" s="175">
        <v>0</v>
      </c>
      <c r="T190" s="128">
        <v>0</v>
      </c>
      <c r="U190" s="153">
        <v>0</v>
      </c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</row>
    <row r="191" spans="1:68">
      <c r="A191" s="70">
        <v>42621</v>
      </c>
      <c r="B191" s="105" t="s">
        <v>28</v>
      </c>
      <c r="C191" s="326">
        <f t="shared" si="4"/>
        <v>0</v>
      </c>
      <c r="D191" s="187">
        <v>0</v>
      </c>
      <c r="E191" s="187">
        <v>0</v>
      </c>
      <c r="F191" s="154">
        <v>0</v>
      </c>
      <c r="G191" s="154">
        <v>0</v>
      </c>
      <c r="H191" s="154">
        <v>0</v>
      </c>
      <c r="I191" s="154">
        <v>0</v>
      </c>
      <c r="J191" s="187">
        <v>0</v>
      </c>
      <c r="K191" s="307">
        <v>0</v>
      </c>
      <c r="L191" s="307">
        <v>0</v>
      </c>
      <c r="M191" s="187">
        <v>0</v>
      </c>
      <c r="N191" s="187">
        <v>0</v>
      </c>
      <c r="O191" s="187">
        <v>0</v>
      </c>
      <c r="P191" s="187">
        <v>0</v>
      </c>
      <c r="Q191" s="187">
        <v>0</v>
      </c>
      <c r="R191" s="187">
        <v>0</v>
      </c>
      <c r="S191" s="187">
        <v>0</v>
      </c>
      <c r="T191" s="122">
        <v>0</v>
      </c>
      <c r="U191" s="156">
        <v>0</v>
      </c>
    </row>
    <row r="192" spans="1:68">
      <c r="A192" s="106"/>
      <c r="B192" s="107" t="s">
        <v>25</v>
      </c>
      <c r="C192" s="130">
        <f t="shared" si="4"/>
        <v>7907752.4100000001</v>
      </c>
      <c r="D192" s="188">
        <f>D35</f>
        <v>6046000</v>
      </c>
      <c r="E192" s="188">
        <f>E35</f>
        <v>-170000</v>
      </c>
      <c r="F192" s="274">
        <v>302000</v>
      </c>
      <c r="G192" s="274">
        <v>0</v>
      </c>
      <c r="H192" s="274">
        <v>463523.30000000005</v>
      </c>
      <c r="I192" s="274">
        <f>I35</f>
        <v>-16500</v>
      </c>
      <c r="J192" s="254">
        <v>570000</v>
      </c>
      <c r="K192" s="305">
        <v>506653</v>
      </c>
      <c r="L192" s="305">
        <f>L35+L162</f>
        <v>85300</v>
      </c>
      <c r="M192" s="188">
        <v>0</v>
      </c>
      <c r="N192" s="254">
        <v>88276.11</v>
      </c>
      <c r="O192" s="254">
        <f>O35</f>
        <v>-5000</v>
      </c>
      <c r="P192" s="254">
        <v>8000</v>
      </c>
      <c r="Q192" s="254">
        <f>Q35</f>
        <v>1000</v>
      </c>
      <c r="R192" s="254">
        <v>28500</v>
      </c>
      <c r="S192" s="188">
        <v>0</v>
      </c>
      <c r="T192" s="130">
        <v>7916426.4900000002</v>
      </c>
      <c r="U192" s="143">
        <v>7916426.4900000002</v>
      </c>
    </row>
    <row r="193" spans="1:21" s="52" customFormat="1" ht="14.25" customHeight="1" thickBot="1">
      <c r="A193" s="108"/>
      <c r="B193" s="109"/>
      <c r="C193" s="27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1:21" s="52" customFormat="1" ht="14.25" customHeight="1">
      <c r="A194" s="348" t="s">
        <v>185</v>
      </c>
      <c r="B194" s="349"/>
      <c r="C194" s="349"/>
      <c r="D194" s="349"/>
      <c r="E194" s="349"/>
      <c r="F194" s="349"/>
      <c r="G194" s="349"/>
      <c r="H194" s="349"/>
      <c r="I194" s="349"/>
      <c r="J194" s="350"/>
      <c r="K194" s="366">
        <v>80000</v>
      </c>
      <c r="L194" s="325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1:21" s="52" customFormat="1" ht="14.25" customHeight="1">
      <c r="A195" s="351"/>
      <c r="B195" s="352"/>
      <c r="C195" s="352"/>
      <c r="D195" s="352"/>
      <c r="E195" s="352"/>
      <c r="F195" s="352"/>
      <c r="G195" s="352"/>
      <c r="H195" s="352"/>
      <c r="I195" s="352"/>
      <c r="J195" s="353"/>
      <c r="K195" s="367"/>
      <c r="L195" s="325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1:21" s="52" customFormat="1" ht="14.25" customHeight="1" thickBot="1">
      <c r="A196" s="354"/>
      <c r="B196" s="355"/>
      <c r="C196" s="355"/>
      <c r="D196" s="355"/>
      <c r="E196" s="355"/>
      <c r="F196" s="355"/>
      <c r="G196" s="355"/>
      <c r="H196" s="355"/>
      <c r="I196" s="355"/>
      <c r="J196" s="356"/>
      <c r="K196" s="368"/>
      <c r="L196" s="325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1:21" s="52" customFormat="1" ht="14.25" customHeight="1">
      <c r="A197" s="108"/>
      <c r="B197" s="109"/>
      <c r="C197" s="27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1:21" s="52" customFormat="1" ht="14.25" customHeight="1">
      <c r="A198" s="108"/>
      <c r="B198" s="109"/>
      <c r="C198" s="27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1:21">
      <c r="A199" s="38" t="s">
        <v>154</v>
      </c>
      <c r="B199" s="111"/>
      <c r="C199" s="8"/>
      <c r="J199" s="112"/>
      <c r="K199" s="112"/>
      <c r="L199" s="112"/>
      <c r="M199" s="7"/>
      <c r="N199" s="44"/>
      <c r="O199" s="44"/>
      <c r="P199" s="44"/>
      <c r="Q199" s="44"/>
      <c r="R199" s="44"/>
    </row>
    <row r="200" spans="1:21">
      <c r="A200" s="38"/>
      <c r="B200" s="111"/>
      <c r="C200" s="8"/>
      <c r="F200" s="113" t="s">
        <v>10</v>
      </c>
      <c r="G200" s="113"/>
      <c r="J200" s="42"/>
      <c r="K200" s="7"/>
      <c r="L200" s="7"/>
      <c r="M200" s="7"/>
      <c r="N200" s="44"/>
      <c r="O200" s="44"/>
      <c r="P200" s="44"/>
      <c r="Q200" s="44"/>
      <c r="R200" s="44"/>
      <c r="S200" s="115"/>
      <c r="T200" s="115"/>
      <c r="U200" s="115"/>
    </row>
    <row r="201" spans="1:21">
      <c r="A201" s="38"/>
      <c r="B201" s="111"/>
      <c r="C201" s="8"/>
      <c r="J201" s="7"/>
      <c r="K201" s="7"/>
      <c r="L201" s="7"/>
      <c r="M201" s="7"/>
      <c r="N201" s="44"/>
      <c r="O201" s="44"/>
      <c r="P201" s="44"/>
      <c r="Q201" s="44"/>
      <c r="R201" s="44"/>
      <c r="S201" s="115"/>
      <c r="T201" s="115"/>
      <c r="U201" s="115"/>
    </row>
    <row r="202" spans="1:21">
      <c r="A202" s="116"/>
      <c r="B202" s="117"/>
      <c r="C202" s="114" t="s">
        <v>202</v>
      </c>
      <c r="D202" s="9"/>
      <c r="E202" s="9"/>
      <c r="J202" s="343"/>
      <c r="K202" s="343"/>
      <c r="L202" s="287"/>
      <c r="M202" s="10"/>
      <c r="N202" s="10"/>
      <c r="O202" s="10"/>
      <c r="P202" s="10"/>
      <c r="Q202" s="10"/>
      <c r="R202" s="10"/>
    </row>
    <row r="203" spans="1:21">
      <c r="A203" s="118" t="s">
        <v>203</v>
      </c>
      <c r="B203" s="10"/>
      <c r="C203" s="11"/>
      <c r="D203" s="10"/>
      <c r="E203" s="10"/>
      <c r="J203" s="7"/>
      <c r="K203" s="7"/>
      <c r="L203" s="7"/>
      <c r="M203" s="10"/>
      <c r="N203" s="10"/>
      <c r="O203" s="10"/>
      <c r="P203" s="10"/>
      <c r="Q203" s="10"/>
      <c r="R203" s="10"/>
    </row>
    <row r="204" spans="1:21">
      <c r="A204" s="38"/>
      <c r="B204" s="111"/>
      <c r="F204" s="119"/>
      <c r="G204" s="119"/>
      <c r="H204" s="119"/>
      <c r="I204" s="119"/>
      <c r="J204" s="119"/>
      <c r="K204" s="119"/>
      <c r="L204" s="119"/>
      <c r="M204" s="119"/>
      <c r="N204" s="7"/>
      <c r="O204" s="7"/>
      <c r="P204" s="7"/>
      <c r="Q204" s="7"/>
      <c r="R204" s="7"/>
    </row>
    <row r="205" spans="1:21">
      <c r="J205" s="42"/>
      <c r="K205" s="42"/>
      <c r="L205" s="42"/>
    </row>
  </sheetData>
  <mergeCells count="17">
    <mergeCell ref="K194:K196"/>
    <mergeCell ref="J202:K202"/>
    <mergeCell ref="F12:N12"/>
    <mergeCell ref="R12:U12"/>
    <mergeCell ref="T1:U1"/>
    <mergeCell ref="A194:J196"/>
    <mergeCell ref="A1:D1"/>
    <mergeCell ref="R7:U7"/>
    <mergeCell ref="R8:U8"/>
    <mergeCell ref="R11:U11"/>
    <mergeCell ref="B3:K3"/>
    <mergeCell ref="F9:N9"/>
    <mergeCell ref="R9:U9"/>
    <mergeCell ref="F7:N7"/>
    <mergeCell ref="F8:N8"/>
    <mergeCell ref="F11:N11"/>
    <mergeCell ref="A2:V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4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abSelected="1" topLeftCell="A10" zoomScale="75" zoomScaleNormal="75" workbookViewId="0">
      <selection activeCell="L20" sqref="L20"/>
    </sheetView>
  </sheetViews>
  <sheetFormatPr defaultRowHeight="12.75"/>
  <cols>
    <col min="1" max="1" width="78.5703125" customWidth="1"/>
    <col min="2" max="2" width="25.28515625" customWidth="1"/>
    <col min="3" max="3" width="27.85546875" customWidth="1"/>
    <col min="4" max="4" width="29.28515625" customWidth="1"/>
    <col min="5" max="5" width="11" bestFit="1" customWidth="1"/>
    <col min="6" max="6" width="11" customWidth="1"/>
  </cols>
  <sheetData>
    <row r="2" spans="1:6" ht="21">
      <c r="A2" s="371" t="s">
        <v>195</v>
      </c>
      <c r="B2" s="371"/>
      <c r="C2" s="371"/>
      <c r="D2" s="371"/>
    </row>
    <row r="3" spans="1:6" ht="21">
      <c r="A3" s="371" t="s">
        <v>181</v>
      </c>
      <c r="B3" s="371"/>
      <c r="C3" s="371"/>
      <c r="D3" s="371"/>
    </row>
    <row r="4" spans="1:6" ht="20.25">
      <c r="A4" s="372"/>
      <c r="B4" s="372"/>
      <c r="C4" s="372"/>
      <c r="D4" s="372"/>
      <c r="E4" s="190"/>
      <c r="F4" s="190"/>
    </row>
    <row r="5" spans="1:6" ht="20.25">
      <c r="A5" s="372" t="s">
        <v>176</v>
      </c>
      <c r="B5" s="372"/>
      <c r="C5" s="372"/>
      <c r="D5" s="372"/>
    </row>
    <row r="6" spans="1:6" ht="21" thickBot="1">
      <c r="A6" s="191"/>
      <c r="B6" s="191"/>
      <c r="C6" s="191"/>
      <c r="D6" s="191"/>
    </row>
    <row r="7" spans="1:6" ht="41.25" thickBot="1">
      <c r="A7" s="330"/>
      <c r="B7" s="331" t="s">
        <v>182</v>
      </c>
      <c r="C7" s="331" t="s">
        <v>175</v>
      </c>
      <c r="D7" s="332" t="s">
        <v>183</v>
      </c>
    </row>
    <row r="8" spans="1:6" ht="20.25">
      <c r="A8" s="330" t="s">
        <v>163</v>
      </c>
      <c r="B8" s="333">
        <v>7987752.4100000001</v>
      </c>
      <c r="C8" s="334">
        <f>C9</f>
        <v>7959252.4100000001</v>
      </c>
      <c r="D8" s="335">
        <f>D9</f>
        <v>7959252.4100000001</v>
      </c>
    </row>
    <row r="9" spans="1:6" ht="20.25">
      <c r="A9" s="194" t="s">
        <v>164</v>
      </c>
      <c r="B9" s="195">
        <f>B8-B10</f>
        <v>7959252.4100000001</v>
      </c>
      <c r="C9" s="195">
        <f>B9</f>
        <v>7959252.4100000001</v>
      </c>
      <c r="D9" s="197">
        <f>C9</f>
        <v>7959252.4100000001</v>
      </c>
    </row>
    <row r="10" spans="1:6" ht="20.25">
      <c r="A10" s="194" t="s">
        <v>165</v>
      </c>
      <c r="B10" s="195">
        <v>28500</v>
      </c>
      <c r="C10" s="195">
        <v>0</v>
      </c>
      <c r="D10" s="197">
        <v>0</v>
      </c>
    </row>
    <row r="11" spans="1:6" ht="20.25">
      <c r="A11" s="198" t="s">
        <v>166</v>
      </c>
      <c r="B11" s="196">
        <f>B12+B13</f>
        <v>7907752.4100000001</v>
      </c>
      <c r="C11" s="196">
        <f>C12+C13</f>
        <v>7872982.9199999999</v>
      </c>
      <c r="D11" s="336">
        <f>D12+D13</f>
        <v>7872982.9199999999</v>
      </c>
    </row>
    <row r="12" spans="1:6" ht="20.25">
      <c r="A12" s="194" t="s">
        <v>167</v>
      </c>
      <c r="B12" s="195">
        <v>7711982.9199999999</v>
      </c>
      <c r="C12" s="195">
        <f>B12</f>
        <v>7711982.9199999999</v>
      </c>
      <c r="D12" s="197">
        <f>C12</f>
        <v>7711982.9199999999</v>
      </c>
    </row>
    <row r="13" spans="1:6" ht="21" thickBot="1">
      <c r="A13" s="194" t="s">
        <v>168</v>
      </c>
      <c r="B13" s="195">
        <v>195769.49</v>
      </c>
      <c r="C13" s="195">
        <v>161000</v>
      </c>
      <c r="D13" s="197">
        <v>161000</v>
      </c>
    </row>
    <row r="14" spans="1:6" ht="21" thickBot="1">
      <c r="A14" s="199" t="s">
        <v>169</v>
      </c>
      <c r="B14" s="234">
        <f>B8-B11</f>
        <v>80000</v>
      </c>
      <c r="C14" s="200"/>
      <c r="D14" s="201"/>
    </row>
    <row r="15" spans="1:6" ht="21" thickBot="1">
      <c r="A15" s="202"/>
      <c r="B15" s="203"/>
      <c r="C15" s="203"/>
      <c r="D15" s="203"/>
    </row>
    <row r="16" spans="1:6" ht="41.25" thickBot="1">
      <c r="A16" s="204"/>
      <c r="B16" s="193" t="s">
        <v>186</v>
      </c>
      <c r="C16" s="373" t="s">
        <v>187</v>
      </c>
      <c r="D16" s="374"/>
    </row>
    <row r="17" spans="1:4" ht="21.75" thickTop="1" thickBot="1">
      <c r="A17" s="207" t="s">
        <v>170</v>
      </c>
      <c r="B17" s="235">
        <v>242029.07</v>
      </c>
      <c r="C17" s="369">
        <v>-80000</v>
      </c>
      <c r="D17" s="370"/>
    </row>
    <row r="18" spans="1:4" ht="20.25">
      <c r="A18" s="208"/>
      <c r="B18" s="209"/>
      <c r="C18" s="209"/>
      <c r="D18" s="209"/>
    </row>
    <row r="19" spans="1:4" ht="21" thickBot="1">
      <c r="A19" s="210"/>
      <c r="B19" s="211"/>
      <c r="C19" s="211"/>
      <c r="D19" s="211"/>
    </row>
    <row r="20" spans="1:4" ht="41.25" thickBot="1">
      <c r="A20" s="192"/>
      <c r="B20" s="193" t="s">
        <v>182</v>
      </c>
      <c r="C20" s="205" t="s">
        <v>175</v>
      </c>
      <c r="D20" s="206" t="s">
        <v>183</v>
      </c>
    </row>
    <row r="21" spans="1:4" ht="21.75" thickTop="1" thickBot="1">
      <c r="A21" s="212" t="s">
        <v>171</v>
      </c>
      <c r="B21" s="213"/>
      <c r="C21" s="213">
        <v>0</v>
      </c>
      <c r="D21" s="214">
        <v>0</v>
      </c>
    </row>
    <row r="22" spans="1:4" ht="21.75" thickTop="1" thickBot="1">
      <c r="A22" s="215" t="s">
        <v>172</v>
      </c>
      <c r="B22" s="216"/>
      <c r="C22" s="216">
        <v>0</v>
      </c>
      <c r="D22" s="217">
        <v>0</v>
      </c>
    </row>
    <row r="23" spans="1:4" ht="21.75" thickTop="1" thickBot="1">
      <c r="A23" s="218" t="s">
        <v>173</v>
      </c>
      <c r="B23" s="219"/>
      <c r="C23" s="219">
        <v>0</v>
      </c>
      <c r="D23" s="220">
        <v>0</v>
      </c>
    </row>
    <row r="24" spans="1:4" ht="21" thickBot="1">
      <c r="A24" s="221"/>
      <c r="B24" s="222"/>
      <c r="C24" s="222"/>
      <c r="D24" s="222"/>
    </row>
    <row r="25" spans="1:4" ht="21" thickBot="1">
      <c r="A25" s="223" t="s">
        <v>174</v>
      </c>
      <c r="B25" s="224"/>
      <c r="C25" s="224">
        <v>0</v>
      </c>
      <c r="D25" s="225">
        <v>0</v>
      </c>
    </row>
    <row r="26" spans="1:4" ht="20.25">
      <c r="A26" s="229"/>
      <c r="B26" s="230"/>
      <c r="C26" s="230"/>
      <c r="D26" s="230"/>
    </row>
    <row r="27" spans="1:4" ht="20.25">
      <c r="A27" s="229"/>
      <c r="B27" s="230"/>
      <c r="C27" s="230"/>
      <c r="D27" s="230"/>
    </row>
    <row r="28" spans="1:4" ht="20.25">
      <c r="A28" s="191"/>
      <c r="B28" s="191"/>
      <c r="C28" s="191"/>
      <c r="D28" s="191"/>
    </row>
    <row r="29" spans="1:4" ht="20.25">
      <c r="A29" s="226" t="s">
        <v>205</v>
      </c>
      <c r="B29" s="226"/>
      <c r="C29" s="226"/>
      <c r="D29" s="226"/>
    </row>
    <row r="30" spans="1:4" ht="20.25">
      <c r="A30" s="226"/>
      <c r="B30" s="226"/>
      <c r="C30" s="226"/>
      <c r="D30" s="226"/>
    </row>
    <row r="31" spans="1:4" ht="18">
      <c r="A31" s="227" t="s">
        <v>204</v>
      </c>
    </row>
    <row r="32" spans="1:4" ht="18">
      <c r="A32" s="227"/>
    </row>
    <row r="33" spans="1:1" ht="18">
      <c r="A33" s="227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comp</cp:lastModifiedBy>
  <cp:lastPrinted>2019-12-12T13:30:50Z</cp:lastPrinted>
  <dcterms:created xsi:type="dcterms:W3CDTF">2007-11-26T13:30:35Z</dcterms:created>
  <dcterms:modified xsi:type="dcterms:W3CDTF">2019-12-12T13:30:51Z</dcterms:modified>
</cp:coreProperties>
</file>