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20730" windowHeight="11760" activeTab="2"/>
  </bookViews>
  <sheets>
    <sheet name="REKAPITULACIJA" sheetId="1" r:id="rId1"/>
    <sheet name="JLP(R)FP-Ril 3. razina" sheetId="3" r:id="rId2"/>
    <sheet name="JLP(R)S FP-PiP 1" sheetId="4" r:id="rId3"/>
  </sheets>
  <calcPr calcId="124519"/>
</workbook>
</file>

<file path=xl/calcChain.xml><?xml version="1.0" encoding="utf-8"?>
<calcChain xmlns="http://schemas.openxmlformats.org/spreadsheetml/2006/main">
  <c r="D25" i="4"/>
  <c r="I25"/>
  <c r="H21"/>
  <c r="G12"/>
  <c r="G9"/>
  <c r="G7"/>
  <c r="B20"/>
  <c r="D15"/>
  <c r="B10"/>
  <c r="B15" i="3"/>
  <c r="B13"/>
  <c r="B10"/>
  <c r="B9"/>
  <c r="B7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26"/>
  <c r="P44"/>
  <c r="G44"/>
  <c r="G30"/>
  <c r="O44"/>
  <c r="N44"/>
  <c r="N40"/>
  <c r="K44"/>
  <c r="K30"/>
  <c r="D7" i="1"/>
  <c r="D48" l="1"/>
  <c r="E26"/>
  <c r="D26"/>
  <c r="E31"/>
  <c r="D31"/>
  <c r="D36"/>
  <c r="D34"/>
  <c r="D33"/>
  <c r="D32"/>
  <c r="E39"/>
  <c r="D39"/>
  <c r="E42"/>
  <c r="D42"/>
  <c r="E44"/>
  <c r="E43"/>
  <c r="E30"/>
  <c r="E29"/>
  <c r="E28"/>
  <c r="E27"/>
  <c r="D23" l="1"/>
  <c r="C23"/>
  <c r="E21" l="1"/>
  <c r="D21"/>
  <c r="C21"/>
  <c r="E22"/>
  <c r="E7"/>
  <c r="E23" s="1"/>
  <c r="E15"/>
  <c r="E17" l="1"/>
  <c r="E16"/>
  <c r="E24" i="4" l="1"/>
  <c r="I24"/>
  <c r="C24"/>
  <c r="H24"/>
  <c r="G24"/>
  <c r="D24"/>
  <c r="B24"/>
  <c r="E10" i="1" l="1"/>
  <c r="E11"/>
  <c r="E12"/>
  <c r="E13"/>
  <c r="E14"/>
  <c r="E18"/>
  <c r="E19"/>
  <c r="E20"/>
  <c r="E9"/>
  <c r="E8"/>
  <c r="E48" l="1"/>
  <c r="K24" i="4"/>
</calcChain>
</file>

<file path=xl/sharedStrings.xml><?xml version="1.0" encoding="utf-8"?>
<sst xmlns="http://schemas.openxmlformats.org/spreadsheetml/2006/main" count="181" uniqueCount="142">
  <si>
    <t>PRIHODI I PRIMICI</t>
  </si>
  <si>
    <t>Račun</t>
  </si>
  <si>
    <t>Pomoći iz proračuna</t>
  </si>
  <si>
    <t>633</t>
  </si>
  <si>
    <t>634</t>
  </si>
  <si>
    <t xml:space="preserve">Prihodi od financijske imovine     </t>
  </si>
  <si>
    <t>Donacije od pravnih i fizičkih osoba</t>
  </si>
  <si>
    <t>Prihodi iz proračuna za redovnu djelatnost-grad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</si>
  <si>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</si>
  <si>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</si>
  <si>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</si>
  <si>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</si>
  <si>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</si>
  <si>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</si>
  <si>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</si>
  <si>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</si>
  <si>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</si>
  <si>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Naknade troškova osobama van radnog odnosa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</si>
  <si>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</si>
  <si>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</si>
  <si>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</si>
  <si>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</si>
  <si>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</si>
  <si>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</si>
  <si>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</si>
  <si>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</si>
  <si>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</si>
  <si>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</si>
  <si>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</si>
  <si>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</si>
  <si>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</si>
  <si>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</si>
  <si>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</si>
  <si>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</si>
  <si>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u kunama</t>
  </si>
  <si>
    <t>Račun rashoda/izdatka</t>
  </si>
  <si>
    <t>Naziv računa</t>
  </si>
  <si>
    <t>Ministarstvo znanosti,obrazovanja i športa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</si>
  <si>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</si>
  <si>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</si>
  <si>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</si>
  <si>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</si>
  <si>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</si>
  <si>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</si>
  <si>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</si>
  <si>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</si>
  <si>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</si>
  <si>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</si>
  <si>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</si>
  <si>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</si>
  <si>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</si>
  <si>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>M.P.</t>
  </si>
  <si>
    <t>Datum: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</si>
  <si>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</si>
  <si>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</si>
  <si>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</si>
  <si>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</si>
  <si>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</si>
  <si>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</si>
  <si>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</si>
  <si>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Obrazac JLP(R)S FP-PiP 1</t>
  </si>
  <si>
    <t>Izvor</t>
  </si>
  <si>
    <t>Vlastiti prihodi</t>
  </si>
  <si>
    <t xml:space="preserve">Donacije </t>
  </si>
  <si>
    <t>Namjenski primici od zaduživanja</t>
  </si>
  <si>
    <t>Prihod od financijske imovine 641</t>
  </si>
  <si>
    <t>Prihod po posebnim propisima 652</t>
  </si>
  <si>
    <t>Donacije od pravnih i fizičkih osoba 663</t>
  </si>
  <si>
    <t>Prihodi iz proračuna 671</t>
  </si>
  <si>
    <t>Ukupno (po izvorima)</t>
  </si>
  <si>
    <t>Pomoći od ostalih subjekata unutar općeg proračuna 634</t>
  </si>
  <si>
    <t>Naknade troškova zaposlenima</t>
  </si>
  <si>
    <t>Prihodi od financijske imovine</t>
  </si>
  <si>
    <t>Kapitalne pomoći iz općinskih proračuna 633</t>
  </si>
  <si>
    <t>Pomoći proračunskim korisnicima iz proračuna koji im nije nadležan 636</t>
  </si>
  <si>
    <t>* AZZO</t>
  </si>
  <si>
    <t>636</t>
  </si>
  <si>
    <t>Rashodi za nabavu neproizvedene dugotrajne imovine</t>
  </si>
  <si>
    <t>Nematerijalna imovina</t>
  </si>
  <si>
    <t>Ostali nespomenuti troškovi</t>
  </si>
  <si>
    <t>* općine</t>
  </si>
  <si>
    <t>Pomoći od ostalih subjekata unutar općeg proračuna- HZZ</t>
  </si>
  <si>
    <t>Pomoći pror.koris.iz proračuna koji im nije nadležan-AZZO</t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</si>
  <si>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</si>
  <si>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1"/>
        <rFont val="Arial"/>
        <family val="2"/>
      </rPr>
      <t>*1</t>
    </r>
  </si>
  <si>
    <t>Vlastiti</t>
  </si>
  <si>
    <t>Prihodi iz proračuna za redovnu djelatnost-grad- dec</t>
  </si>
  <si>
    <t>Glazbena škola Josipa Runjanina Vinkovci</t>
  </si>
  <si>
    <t>* gradski proračun</t>
  </si>
  <si>
    <t>GLAZBENA ŠOLA JOSIPA RUNJANINA VINKOVCI</t>
  </si>
  <si>
    <t>01 Glazbena škola Josipa Runjanina Vinkovci</t>
  </si>
  <si>
    <t>Vinkovci</t>
  </si>
  <si>
    <t>GLAZBENA ŠKOLA JOSIPA RUNJANINA VINKOVCI</t>
  </si>
  <si>
    <t>Pomoći proračunskim korisnicima iz proračuna koji im nije nadležan 636 - ŽUPANIJA</t>
  </si>
  <si>
    <t>Ravnatelj:</t>
  </si>
  <si>
    <t xml:space="preserve">(Darko Domaćinović) </t>
  </si>
  <si>
    <t>* gradski proračun- decentralizirani</t>
  </si>
  <si>
    <t>Pomoći pror.koris.iz proračuna koji im nije nadležan-ŽUPANIJA</t>
  </si>
  <si>
    <t>Županija</t>
  </si>
  <si>
    <t>Grad Vinkovci</t>
  </si>
  <si>
    <t xml:space="preserve">Plan za 2018. </t>
  </si>
  <si>
    <t>Plan 2018.</t>
  </si>
  <si>
    <t>Plan 2019.</t>
  </si>
  <si>
    <t>Plan 2020.</t>
  </si>
  <si>
    <t>Donacije od pravnih i fizičkih osoba izvan općeg proračuna 663</t>
  </si>
  <si>
    <t>* državni proračun- MZO (plaće)</t>
  </si>
  <si>
    <t>Pomoći pror.koris.iz proračuna koji im nije nadležan-MZOŠ (plaće)</t>
  </si>
  <si>
    <t>Pomoći pror.koris.iz proračuna koji im nije nadležan-Ministarsvo</t>
  </si>
  <si>
    <t>2018.</t>
  </si>
  <si>
    <t>Povećanje/smanjenje</t>
  </si>
  <si>
    <t>Manjak iz prethodne godine</t>
  </si>
  <si>
    <t>* državni proračun- Ministarstvo (kulturni događaj)</t>
  </si>
  <si>
    <t>Smanjenje/povećanje</t>
  </si>
  <si>
    <t>Manjak prihoda poslovanja 922</t>
  </si>
  <si>
    <t xml:space="preserve">Grad-dec. </t>
  </si>
  <si>
    <t xml:space="preserve">               M.P.</t>
  </si>
  <si>
    <t>Predsjednik:</t>
  </si>
  <si>
    <t xml:space="preserve">(Zlatko Dovhanj) </t>
  </si>
  <si>
    <t>Pokrivanje djela manjka iz prethodne godine</t>
  </si>
  <si>
    <t>Dio manjka iz 2017. godine koji se planira pokriti u 2018. godini</t>
  </si>
  <si>
    <t>Vlastiti prihodi 652, 661, 683, 641</t>
  </si>
  <si>
    <t>III. IZMJENA I DOPUNA FINANCIJSKOG PLANA ZA 2018. GODINU</t>
  </si>
  <si>
    <t>Vinkovci, prosinac 2018.g.</t>
  </si>
  <si>
    <t xml:space="preserve">III. IZMJENA I DOPUNA FINANCIJSKOG PLANA ZA 2018. GODINU S PREGLEDOM PROJEKCIJA ZA 2019. I 2020. </t>
  </si>
  <si>
    <t>10.12.2018.</t>
  </si>
  <si>
    <t xml:space="preserve">III. IZMJENE I DOPUNE FINANCIJSKOG PLANA - Prihodi i primici za 2018. </t>
  </si>
  <si>
    <t>Prihodi poslovanja</t>
  </si>
  <si>
    <t>Izmjene od 10.12.2018.</t>
  </si>
  <si>
    <t>0</t>
  </si>
  <si>
    <r>
      <rPr>
        <b/>
        <sz val="11"/>
        <rFont val="Times New Roman"/>
        <family val="1"/>
        <charset val="238"/>
      </rPr>
      <t xml:space="preserve">Ravnatelj: </t>
    </r>
    <r>
      <rPr>
        <sz val="11"/>
        <rFont val="Times New Roman"/>
        <family val="1"/>
        <charset val="238"/>
      </rPr>
      <t>_________________________</t>
    </r>
  </si>
  <si>
    <t>Prihodi od sufinanciranja cijene usluge, participacije i slično (vlastiti prihodi)</t>
  </si>
  <si>
    <t>Prihodi od pruženih usluga (vlastiti prihodi)</t>
  </si>
  <si>
    <t>Ostali prihodi (vlastiti prihodi)</t>
  </si>
  <si>
    <t>Prihodi od prodaje nefinancijske imovine</t>
  </si>
  <si>
    <t>Prihodi od prodaje postrojenja i opreme</t>
  </si>
  <si>
    <t>Ukupni prihodi poslovanja i prihodi od prodaje nefinancijske imovine (umanjenje nakon pokrića manjka od 30.000,00 kn)</t>
  </si>
  <si>
    <t xml:space="preserve">Plan od 26.09.2018. </t>
  </si>
  <si>
    <t>Plan od 10.12.2018.</t>
  </si>
  <si>
    <t>Prihodi od prodaje nef.imovine</t>
  </si>
  <si>
    <t>Plan za 2018. od 26.09.2018.</t>
  </si>
  <si>
    <t>Izmjenjeni i dopunjeni plan od 10.12.2018.</t>
  </si>
  <si>
    <t>Prihodi od prodaje nefinancijske imovine 722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</si>
</sst>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4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Arial"/>
      <family val="2"/>
    </font>
    <font>
      <b/>
      <i/>
      <sz val="11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77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</cellStyleXfs>
  <cellXfs count="352">
    <xf numFmtId="0" fontId="0" fillId="0" borderId="0" xfId="0"/>
    <xf numFmtId="3" fontId="6" fillId="0" borderId="0" xfId="0" applyNumberFormat="1" applyFont="1"/>
    <xf numFmtId="0" fontId="0" fillId="0" borderId="0" xfId="0" applyAlignment="1">
      <alignment horizontal="center" wrapText="1"/>
    </xf>
    <xf numFmtId="3" fontId="8" fillId="0" borderId="28" xfId="0" quotePrefix="1" applyNumberFormat="1" applyFont="1" applyBorder="1" applyAlignment="1">
      <alignment horizontal="left"/>
    </xf>
    <xf numFmtId="3" fontId="14" fillId="0" borderId="0" xfId="0" applyNumberFormat="1" applyFont="1" applyBorder="1"/>
    <xf numFmtId="3" fontId="14" fillId="0" borderId="0" xfId="0" applyNumberFormat="1" applyFont="1" applyBorder="1" applyAlignment="1">
      <alignment wrapText="1"/>
    </xf>
    <xf numFmtId="3" fontId="14" fillId="0" borderId="0" xfId="0" applyNumberFormat="1" applyFont="1"/>
    <xf numFmtId="3" fontId="2" fillId="0" borderId="0" xfId="0" applyNumberFormat="1" applyFont="1" applyAlignment="1">
      <alignment horizontal="left"/>
    </xf>
    <xf numFmtId="3" fontId="8" fillId="0" borderId="0" xfId="0" quotePrefix="1" applyNumberFormat="1" applyFon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 wrapText="1"/>
    </xf>
    <xf numFmtId="43" fontId="14" fillId="0" borderId="0" xfId="3" applyFont="1" applyBorder="1"/>
    <xf numFmtId="43" fontId="8" fillId="0" borderId="0" xfId="3" applyFont="1" applyBorder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/>
    <xf numFmtId="0" fontId="18" fillId="0" borderId="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/>
    </xf>
    <xf numFmtId="1" fontId="6" fillId="0" borderId="0" xfId="0" applyNumberFormat="1" applyFont="1"/>
    <xf numFmtId="0" fontId="0" fillId="5" borderId="27" xfId="0" applyFill="1" applyBorder="1"/>
    <xf numFmtId="0" fontId="21" fillId="0" borderId="0" xfId="0" applyFont="1"/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18" fillId="0" borderId="0" xfId="0" applyNumberFormat="1" applyFont="1"/>
    <xf numFmtId="3" fontId="15" fillId="4" borderId="0" xfId="0" applyNumberFormat="1" applyFont="1" applyFill="1" applyBorder="1" applyAlignment="1">
      <alignment horizontal="center" vertical="center" wrapText="1"/>
    </xf>
    <xf numFmtId="0" fontId="21" fillId="0" borderId="0" xfId="0" quotePrefix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4" borderId="0" xfId="0" applyFill="1"/>
    <xf numFmtId="0" fontId="21" fillId="4" borderId="0" xfId="0" applyFont="1" applyFill="1" applyAlignment="1">
      <alignment wrapText="1"/>
    </xf>
    <xf numFmtId="0" fontId="22" fillId="0" borderId="0" xfId="0" applyFont="1"/>
    <xf numFmtId="3" fontId="17" fillId="0" borderId="0" xfId="0" applyNumberFormat="1" applyFont="1" applyBorder="1" applyAlignment="1">
      <alignment horizontal="center" vertical="center" wrapText="1"/>
    </xf>
    <xf numFmtId="0" fontId="0" fillId="6" borderId="0" xfId="0" applyFill="1"/>
    <xf numFmtId="3" fontId="23" fillId="4" borderId="0" xfId="0" applyNumberFormat="1" applyFont="1" applyFill="1" applyBorder="1" applyAlignment="1">
      <alignment horizontal="center"/>
    </xf>
    <xf numFmtId="4" fontId="23" fillId="4" borderId="0" xfId="0" applyNumberFormat="1" applyFont="1" applyFill="1" applyBorder="1"/>
    <xf numFmtId="3" fontId="14" fillId="4" borderId="0" xfId="0" applyNumberFormat="1" applyFont="1" applyFill="1"/>
    <xf numFmtId="43" fontId="8" fillId="4" borderId="0" xfId="3" applyFont="1" applyFill="1" applyBorder="1"/>
    <xf numFmtId="3" fontId="6" fillId="4" borderId="0" xfId="0" applyNumberFormat="1" applyFont="1" applyFill="1"/>
    <xf numFmtId="0" fontId="21" fillId="0" borderId="0" xfId="0" quotePrefix="1" applyFont="1" applyAlignment="1">
      <alignment wrapText="1"/>
    </xf>
    <xf numFmtId="0" fontId="21" fillId="0" borderId="0" xfId="0" applyFont="1" applyAlignment="1">
      <alignment wrapText="1"/>
    </xf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5" fillId="0" borderId="0" xfId="0" applyNumberFormat="1" applyFont="1"/>
    <xf numFmtId="3" fontId="7" fillId="0" borderId="0" xfId="0" applyNumberFormat="1" applyFont="1"/>
    <xf numFmtId="3" fontId="24" fillId="0" borderId="0" xfId="0" applyNumberFormat="1" applyFont="1" applyAlignment="1">
      <alignment wrapText="1"/>
    </xf>
    <xf numFmtId="0" fontId="5" fillId="0" borderId="9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shrinkToFit="1"/>
    </xf>
    <xf numFmtId="49" fontId="5" fillId="0" borderId="1" xfId="0" applyNumberFormat="1" applyFont="1" applyBorder="1" applyAlignment="1">
      <alignment horizontal="center" shrinkToFit="1"/>
    </xf>
    <xf numFmtId="0" fontId="5" fillId="4" borderId="0" xfId="0" applyNumberFormat="1" applyFont="1" applyFill="1" applyBorder="1" applyAlignment="1">
      <alignment horizontal="center"/>
    </xf>
    <xf numFmtId="0" fontId="7" fillId="4" borderId="0" xfId="0" quotePrefix="1" applyNumberFormat="1" applyFont="1" applyFill="1" applyBorder="1" applyAlignment="1">
      <alignment horizontal="center" vertical="justify"/>
    </xf>
    <xf numFmtId="4" fontId="7" fillId="4" borderId="0" xfId="0" applyNumberFormat="1" applyFont="1" applyFill="1" applyBorder="1"/>
    <xf numFmtId="3" fontId="7" fillId="4" borderId="0" xfId="0" applyNumberFormat="1" applyFont="1" applyFill="1" applyBorder="1"/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0" fillId="0" borderId="0" xfId="0" applyFont="1"/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/>
    <xf numFmtId="0" fontId="5" fillId="0" borderId="28" xfId="0" applyNumberFormat="1" applyFont="1" applyBorder="1" applyAlignment="1">
      <alignment horizontal="center"/>
    </xf>
    <xf numFmtId="0" fontId="5" fillId="0" borderId="0" xfId="0" applyNumberFormat="1" applyFont="1"/>
    <xf numFmtId="3" fontId="9" fillId="0" borderId="0" xfId="0" applyNumberFormat="1" applyFont="1" applyAlignment="1">
      <alignment horizontal="center"/>
    </xf>
    <xf numFmtId="0" fontId="9" fillId="0" borderId="0" xfId="0" applyFont="1"/>
    <xf numFmtId="0" fontId="0" fillId="4" borderId="0" xfId="0" applyFont="1" applyFill="1"/>
    <xf numFmtId="3" fontId="16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4" fontId="5" fillId="7" borderId="9" xfId="0" applyNumberFormat="1" applyFont="1" applyFill="1" applyBorder="1" applyAlignment="1">
      <alignment wrapText="1"/>
    </xf>
    <xf numFmtId="4" fontId="5" fillId="7" borderId="9" xfId="0" applyNumberFormat="1" applyFont="1" applyFill="1" applyBorder="1"/>
    <xf numFmtId="4" fontId="5" fillId="7" borderId="1" xfId="0" applyNumberFormat="1" applyFont="1" applyFill="1" applyBorder="1"/>
    <xf numFmtId="4" fontId="5" fillId="7" borderId="32" xfId="0" applyNumberFormat="1" applyFont="1" applyFill="1" applyBorder="1"/>
    <xf numFmtId="4" fontId="5" fillId="7" borderId="24" xfId="0" applyNumberFormat="1" applyFont="1" applyFill="1" applyBorder="1"/>
    <xf numFmtId="4" fontId="5" fillId="4" borderId="9" xfId="0" applyNumberFormat="1" applyFont="1" applyFill="1" applyBorder="1"/>
    <xf numFmtId="4" fontId="5" fillId="4" borderId="1" xfId="0" applyNumberFormat="1" applyFont="1" applyFill="1" applyBorder="1"/>
    <xf numFmtId="4" fontId="5" fillId="4" borderId="32" xfId="0" applyNumberFormat="1" applyFont="1" applyFill="1" applyBorder="1"/>
    <xf numFmtId="4" fontId="5" fillId="4" borderId="24" xfId="0" applyNumberFormat="1" applyFont="1" applyFill="1" applyBorder="1"/>
    <xf numFmtId="4" fontId="5" fillId="0" borderId="9" xfId="0" applyNumberFormat="1" applyFont="1" applyBorder="1"/>
    <xf numFmtId="4" fontId="5" fillId="0" borderId="1" xfId="0" applyNumberFormat="1" applyFont="1" applyBorder="1"/>
    <xf numFmtId="4" fontId="5" fillId="0" borderId="32" xfId="0" applyNumberFormat="1" applyFont="1" applyBorder="1"/>
    <xf numFmtId="4" fontId="5" fillId="0" borderId="24" xfId="0" applyNumberFormat="1" applyFont="1" applyBorder="1"/>
    <xf numFmtId="4" fontId="5" fillId="0" borderId="9" xfId="0" applyNumberFormat="1" applyFont="1" applyFill="1" applyBorder="1"/>
    <xf numFmtId="3" fontId="2" fillId="0" borderId="0" xfId="0" applyNumberFormat="1" applyFont="1" applyAlignment="1">
      <alignment wrapText="1"/>
    </xf>
    <xf numFmtId="0" fontId="0" fillId="0" borderId="0" xfId="0" applyBorder="1"/>
    <xf numFmtId="0" fontId="21" fillId="0" borderId="0" xfId="0" applyFont="1" applyBorder="1"/>
    <xf numFmtId="0" fontId="0" fillId="0" borderId="0" xfId="0" applyFont="1" applyBorder="1"/>
    <xf numFmtId="0" fontId="12" fillId="4" borderId="0" xfId="0" applyFont="1" applyFill="1" applyBorder="1" applyAlignment="1">
      <alignment horizontal="center"/>
    </xf>
    <xf numFmtId="0" fontId="7" fillId="8" borderId="29" xfId="0" quotePrefix="1" applyNumberFormat="1" applyFont="1" applyFill="1" applyBorder="1" applyAlignment="1">
      <alignment horizontal="center" vertical="center" wrapText="1"/>
    </xf>
    <xf numFmtId="0" fontId="7" fillId="8" borderId="30" xfId="0" applyNumberFormat="1" applyFont="1" applyFill="1" applyBorder="1" applyAlignment="1">
      <alignment horizontal="center" vertical="center" wrapText="1"/>
    </xf>
    <xf numFmtId="3" fontId="7" fillId="8" borderId="30" xfId="0" applyNumberFormat="1" applyFont="1" applyFill="1" applyBorder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wrapText="1"/>
    </xf>
    <xf numFmtId="3" fontId="7" fillId="9" borderId="2" xfId="0" applyNumberFormat="1" applyFont="1" applyFill="1" applyBorder="1" applyAlignment="1">
      <alignment horizontal="center"/>
    </xf>
    <xf numFmtId="0" fontId="7" fillId="9" borderId="2" xfId="0" applyNumberFormat="1" applyFont="1" applyFill="1" applyBorder="1" applyAlignment="1">
      <alignment horizontal="center" vertical="center" wrapText="1"/>
    </xf>
    <xf numFmtId="3" fontId="7" fillId="9" borderId="8" xfId="0" applyNumberFormat="1" applyFont="1" applyFill="1" applyBorder="1" applyAlignment="1">
      <alignment horizontal="center" wrapText="1"/>
    </xf>
    <xf numFmtId="3" fontId="26" fillId="8" borderId="38" xfId="0" applyNumberFormat="1" applyFont="1" applyFill="1" applyBorder="1" applyAlignment="1">
      <alignment horizontal="center" vertical="center"/>
    </xf>
    <xf numFmtId="3" fontId="7" fillId="8" borderId="25" xfId="0" applyNumberFormat="1" applyFont="1" applyFill="1" applyBorder="1" applyAlignment="1">
      <alignment horizontal="center" vertical="center"/>
    </xf>
    <xf numFmtId="3" fontId="7" fillId="8" borderId="40" xfId="0" applyNumberFormat="1" applyFont="1" applyFill="1" applyBorder="1" applyAlignment="1">
      <alignment horizontal="center" vertical="center"/>
    </xf>
    <xf numFmtId="3" fontId="7" fillId="9" borderId="3" xfId="0" applyNumberFormat="1" applyFont="1" applyFill="1" applyBorder="1" applyAlignment="1">
      <alignment horizontal="center"/>
    </xf>
    <xf numFmtId="4" fontId="7" fillId="8" borderId="25" xfId="0" applyNumberFormat="1" applyFont="1" applyFill="1" applyBorder="1"/>
    <xf numFmtId="4" fontId="7" fillId="8" borderId="40" xfId="0" applyNumberFormat="1" applyFont="1" applyFill="1" applyBorder="1"/>
    <xf numFmtId="0" fontId="7" fillId="9" borderId="15" xfId="0" applyNumberFormat="1" applyFont="1" applyFill="1" applyBorder="1" applyAlignment="1">
      <alignment horizontal="center"/>
    </xf>
    <xf numFmtId="4" fontId="7" fillId="9" borderId="15" xfId="0" applyNumberFormat="1" applyFont="1" applyFill="1" applyBorder="1"/>
    <xf numFmtId="4" fontId="7" fillId="9" borderId="1" xfId="0" applyNumberFormat="1" applyFont="1" applyFill="1" applyBorder="1"/>
    <xf numFmtId="0" fontId="7" fillId="9" borderId="1" xfId="0" applyNumberFormat="1" applyFont="1" applyFill="1" applyBorder="1" applyAlignment="1">
      <alignment horizontal="center" wrapText="1"/>
    </xf>
    <xf numFmtId="4" fontId="7" fillId="9" borderId="1" xfId="0" applyNumberFormat="1" applyFont="1" applyFill="1" applyBorder="1" applyAlignment="1">
      <alignment wrapText="1"/>
    </xf>
    <xf numFmtId="0" fontId="7" fillId="9" borderId="15" xfId="0" applyNumberFormat="1" applyFont="1" applyFill="1" applyBorder="1" applyAlignment="1">
      <alignment horizontal="center" wrapText="1" shrinkToFit="1"/>
    </xf>
    <xf numFmtId="49" fontId="5" fillId="0" borderId="32" xfId="0" applyNumberFormat="1" applyFont="1" applyBorder="1" applyAlignment="1">
      <alignment horizontal="center" shrinkToFit="1"/>
    </xf>
    <xf numFmtId="0" fontId="5" fillId="8" borderId="38" xfId="0" applyNumberFormat="1" applyFont="1" applyFill="1" applyBorder="1" applyAlignment="1">
      <alignment horizontal="center"/>
    </xf>
    <xf numFmtId="0" fontId="7" fillId="8" borderId="25" xfId="0" quotePrefix="1" applyNumberFormat="1" applyFont="1" applyFill="1" applyBorder="1" applyAlignment="1">
      <alignment horizontal="center" vertical="justify"/>
    </xf>
    <xf numFmtId="0" fontId="7" fillId="9" borderId="38" xfId="0" applyNumberFormat="1" applyFont="1" applyFill="1" applyBorder="1" applyAlignment="1">
      <alignment horizontal="center"/>
    </xf>
    <xf numFmtId="0" fontId="7" fillId="9" borderId="25" xfId="0" applyNumberFormat="1" applyFont="1" applyFill="1" applyBorder="1" applyAlignment="1">
      <alignment horizontal="center"/>
    </xf>
    <xf numFmtId="4" fontId="7" fillId="9" borderId="25" xfId="0" applyNumberFormat="1" applyFont="1" applyFill="1" applyBorder="1"/>
    <xf numFmtId="4" fontId="7" fillId="9" borderId="40" xfId="0" applyNumberFormat="1" applyFont="1" applyFill="1" applyBorder="1"/>
    <xf numFmtId="0" fontId="5" fillId="0" borderId="8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" fontId="7" fillId="4" borderId="21" xfId="0" applyNumberFormat="1" applyFont="1" applyFill="1" applyBorder="1"/>
    <xf numFmtId="0" fontId="7" fillId="9" borderId="14" xfId="0" applyNumberFormat="1" applyFont="1" applyFill="1" applyBorder="1" applyAlignment="1">
      <alignment horizontal="center"/>
    </xf>
    <xf numFmtId="4" fontId="7" fillId="9" borderId="18" xfId="0" applyNumberFormat="1" applyFont="1" applyFill="1" applyBorder="1"/>
    <xf numFmtId="4" fontId="7" fillId="4" borderId="19" xfId="0" applyNumberFormat="1" applyFont="1" applyFill="1" applyBorder="1"/>
    <xf numFmtId="0" fontId="7" fillId="9" borderId="2" xfId="0" applyNumberFormat="1" applyFont="1" applyFill="1" applyBorder="1" applyAlignment="1">
      <alignment horizontal="center"/>
    </xf>
    <xf numFmtId="4" fontId="7" fillId="9" borderId="21" xfId="0" applyNumberFormat="1" applyFont="1" applyFill="1" applyBorder="1"/>
    <xf numFmtId="0" fontId="5" fillId="0" borderId="12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" fontId="7" fillId="4" borderId="36" xfId="0" applyNumberFormat="1" applyFont="1" applyFill="1" applyBorder="1"/>
    <xf numFmtId="4" fontId="5" fillId="4" borderId="21" xfId="0" applyNumberFormat="1" applyFont="1" applyFill="1" applyBorder="1"/>
    <xf numFmtId="4" fontId="5" fillId="4" borderId="19" xfId="0" applyNumberFormat="1" applyFont="1" applyFill="1" applyBorder="1" applyAlignment="1">
      <alignment horizontal="right"/>
    </xf>
    <xf numFmtId="4" fontId="7" fillId="9" borderId="9" xfId="3" applyNumberFormat="1" applyFont="1" applyFill="1" applyBorder="1" applyAlignment="1">
      <alignment horizontal="right"/>
    </xf>
    <xf numFmtId="4" fontId="7" fillId="9" borderId="19" xfId="3" applyNumberFormat="1" applyFont="1" applyFill="1" applyBorder="1" applyAlignment="1">
      <alignment horizontal="right"/>
    </xf>
    <xf numFmtId="4" fontId="7" fillId="9" borderId="1" xfId="3" applyNumberFormat="1" applyFont="1" applyFill="1" applyBorder="1" applyAlignment="1">
      <alignment horizontal="right"/>
    </xf>
    <xf numFmtId="4" fontId="7" fillId="9" borderId="21" xfId="3" applyNumberFormat="1" applyFont="1" applyFill="1" applyBorder="1" applyAlignment="1">
      <alignment horizontal="right"/>
    </xf>
    <xf numFmtId="4" fontId="7" fillId="9" borderId="32" xfId="3" applyNumberFormat="1" applyFont="1" applyFill="1" applyBorder="1" applyAlignment="1">
      <alignment horizontal="right"/>
    </xf>
    <xf numFmtId="4" fontId="7" fillId="9" borderId="36" xfId="3" applyNumberFormat="1" applyFont="1" applyFill="1" applyBorder="1" applyAlignment="1">
      <alignment horizontal="right"/>
    </xf>
    <xf numFmtId="4" fontId="7" fillId="9" borderId="45" xfId="3" applyNumberFormat="1" applyFont="1" applyFill="1" applyBorder="1" applyAlignment="1">
      <alignment horizontal="right"/>
    </xf>
    <xf numFmtId="4" fontId="7" fillId="9" borderId="22" xfId="3" applyNumberFormat="1" applyFont="1" applyFill="1" applyBorder="1" applyAlignment="1">
      <alignment horizontal="right"/>
    </xf>
    <xf numFmtId="4" fontId="7" fillId="9" borderId="46" xfId="3" applyNumberFormat="1" applyFont="1" applyFill="1" applyBorder="1" applyAlignment="1">
      <alignment horizontal="right"/>
    </xf>
    <xf numFmtId="0" fontId="20" fillId="10" borderId="6" xfId="0" applyFont="1" applyFill="1" applyBorder="1" applyAlignment="1">
      <alignment horizontal="left" wrapText="1"/>
    </xf>
    <xf numFmtId="0" fontId="20" fillId="10" borderId="23" xfId="0" applyFont="1" applyFill="1" applyBorder="1" applyAlignment="1">
      <alignment horizontal="right" vertical="center" wrapText="1"/>
    </xf>
    <xf numFmtId="0" fontId="20" fillId="10" borderId="3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left" wrapText="1"/>
    </xf>
    <xf numFmtId="0" fontId="20" fillId="3" borderId="12" xfId="0" applyFont="1" applyFill="1" applyBorder="1" applyAlignment="1">
      <alignment horizontal="left" wrapText="1"/>
    </xf>
    <xf numFmtId="0" fontId="20" fillId="3" borderId="3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center" wrapText="1"/>
    </xf>
    <xf numFmtId="0" fontId="20" fillId="3" borderId="44" xfId="0" applyFont="1" applyFill="1" applyBorder="1" applyAlignment="1">
      <alignment horizontal="left" wrapText="1"/>
    </xf>
    <xf numFmtId="0" fontId="20" fillId="3" borderId="34" xfId="0" applyFont="1" applyFill="1" applyBorder="1" applyAlignment="1">
      <alignment horizontal="left" wrapText="1"/>
    </xf>
    <xf numFmtId="4" fontId="21" fillId="2" borderId="5" xfId="0" applyNumberFormat="1" applyFont="1" applyFill="1" applyBorder="1"/>
    <xf numFmtId="4" fontId="21" fillId="2" borderId="35" xfId="0" applyNumberFormat="1" applyFont="1" applyFill="1" applyBorder="1"/>
    <xf numFmtId="4" fontId="21" fillId="2" borderId="1" xfId="0" applyNumberFormat="1" applyFont="1" applyFill="1" applyBorder="1"/>
    <xf numFmtId="4" fontId="21" fillId="2" borderId="21" xfId="0" applyNumberFormat="1" applyFont="1" applyFill="1" applyBorder="1"/>
    <xf numFmtId="4" fontId="21" fillId="2" borderId="24" xfId="0" applyNumberFormat="1" applyFont="1" applyFill="1" applyBorder="1"/>
    <xf numFmtId="4" fontId="21" fillId="2" borderId="32" xfId="0" applyNumberFormat="1" applyFont="1" applyFill="1" applyBorder="1"/>
    <xf numFmtId="4" fontId="21" fillId="2" borderId="36" xfId="0" applyNumberFormat="1" applyFont="1" applyFill="1" applyBorder="1"/>
    <xf numFmtId="4" fontId="21" fillId="2" borderId="15" xfId="0" applyNumberFormat="1" applyFont="1" applyFill="1" applyBorder="1"/>
    <xf numFmtId="4" fontId="21" fillId="2" borderId="18" xfId="0" applyNumberFormat="1" applyFont="1" applyFill="1" applyBorder="1"/>
    <xf numFmtId="0" fontId="27" fillId="6" borderId="33" xfId="0" applyFont="1" applyFill="1" applyBorder="1"/>
    <xf numFmtId="0" fontId="28" fillId="6" borderId="0" xfId="0" applyFont="1" applyFill="1"/>
    <xf numFmtId="0" fontId="8" fillId="5" borderId="33" xfId="0" applyFont="1" applyFill="1" applyBorder="1"/>
    <xf numFmtId="0" fontId="29" fillId="4" borderId="0" xfId="0" applyFont="1" applyFill="1" applyAlignment="1">
      <alignment wrapText="1"/>
    </xf>
    <xf numFmtId="0" fontId="29" fillId="0" borderId="0" xfId="0" quotePrefix="1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NumberFormat="1" applyFont="1" applyBorder="1" applyAlignment="1">
      <alignment horizontal="center"/>
    </xf>
    <xf numFmtId="0" fontId="29" fillId="0" borderId="0" xfId="0" applyFont="1"/>
    <xf numFmtId="3" fontId="30" fillId="0" borderId="0" xfId="0" applyNumberFormat="1" applyFont="1" applyBorder="1" applyAlignment="1">
      <alignment horizontal="center"/>
    </xf>
    <xf numFmtId="3" fontId="30" fillId="4" borderId="0" xfId="0" applyNumberFormat="1" applyFont="1" applyFill="1" applyBorder="1"/>
    <xf numFmtId="0" fontId="30" fillId="0" borderId="28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 wrapText="1"/>
    </xf>
    <xf numFmtId="3" fontId="29" fillId="4" borderId="0" xfId="0" applyNumberFormat="1" applyFont="1" applyFill="1" applyBorder="1"/>
    <xf numFmtId="0" fontId="31" fillId="0" borderId="0" xfId="0" applyFont="1" applyAlignment="1">
      <alignment horizontal="center"/>
    </xf>
    <xf numFmtId="0" fontId="31" fillId="0" borderId="0" xfId="0" applyFont="1"/>
    <xf numFmtId="0" fontId="31" fillId="4" borderId="0" xfId="0" applyFont="1" applyFill="1"/>
    <xf numFmtId="0" fontId="29" fillId="4" borderId="0" xfId="0" applyFont="1" applyFill="1"/>
    <xf numFmtId="4" fontId="7" fillId="11" borderId="9" xfId="0" applyNumberFormat="1" applyFont="1" applyFill="1" applyBorder="1"/>
    <xf numFmtId="4" fontId="7" fillId="11" borderId="37" xfId="0" applyNumberFormat="1" applyFont="1" applyFill="1" applyBorder="1" applyAlignment="1">
      <alignment horizontal="left" wrapText="1"/>
    </xf>
    <xf numFmtId="4" fontId="7" fillId="11" borderId="16" xfId="0" applyNumberFormat="1" applyFont="1" applyFill="1" applyBorder="1" applyAlignment="1">
      <alignment horizontal="center" wrapText="1"/>
    </xf>
    <xf numFmtId="4" fontId="7" fillId="11" borderId="16" xfId="0" applyNumberFormat="1" applyFont="1" applyFill="1" applyBorder="1" applyAlignment="1">
      <alignment wrapText="1"/>
    </xf>
    <xf numFmtId="4" fontId="7" fillId="11" borderId="27" xfId="0" applyNumberFormat="1" applyFont="1" applyFill="1" applyBorder="1" applyAlignment="1">
      <alignment vertical="center"/>
    </xf>
    <xf numFmtId="4" fontId="7" fillId="11" borderId="10" xfId="0" applyNumberFormat="1" applyFont="1" applyFill="1" applyBorder="1"/>
    <xf numFmtId="0" fontId="7" fillId="11" borderId="47" xfId="0" applyFont="1" applyFill="1" applyBorder="1" applyAlignment="1">
      <alignment horizontal="center" wrapText="1"/>
    </xf>
    <xf numFmtId="4" fontId="7" fillId="11" borderId="7" xfId="0" applyNumberFormat="1" applyFont="1" applyFill="1" applyBorder="1" applyAlignment="1"/>
    <xf numFmtId="0" fontId="7" fillId="11" borderId="38" xfId="0" applyFont="1" applyFill="1" applyBorder="1" applyAlignment="1">
      <alignment horizontal="center"/>
    </xf>
    <xf numFmtId="4" fontId="7" fillId="11" borderId="25" xfId="0" applyNumberFormat="1" applyFont="1" applyFill="1" applyBorder="1"/>
    <xf numFmtId="4" fontId="7" fillId="11" borderId="40" xfId="0" applyNumberFormat="1" applyFont="1" applyFill="1" applyBorder="1"/>
    <xf numFmtId="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/>
    <xf numFmtId="3" fontId="4" fillId="2" borderId="1" xfId="1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5" fillId="2" borderId="32" xfId="0" applyNumberFormat="1" applyFont="1" applyFill="1" applyBorder="1"/>
    <xf numFmtId="4" fontId="5" fillId="2" borderId="9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5" fillId="2" borderId="24" xfId="0" applyNumberFormat="1" applyFont="1" applyFill="1" applyBorder="1" applyAlignment="1">
      <alignment wrapText="1"/>
    </xf>
    <xf numFmtId="4" fontId="5" fillId="2" borderId="9" xfId="0" applyNumberFormat="1" applyFont="1" applyFill="1" applyBorder="1"/>
    <xf numFmtId="4" fontId="5" fillId="2" borderId="24" xfId="0" applyNumberFormat="1" applyFont="1" applyFill="1" applyBorder="1"/>
    <xf numFmtId="4" fontId="7" fillId="4" borderId="40" xfId="0" applyNumberFormat="1" applyFont="1" applyFill="1" applyBorder="1"/>
    <xf numFmtId="3" fontId="7" fillId="4" borderId="29" xfId="0" applyNumberFormat="1" applyFont="1" applyFill="1" applyBorder="1" applyAlignment="1">
      <alignment horizontal="center" wrapText="1"/>
    </xf>
    <xf numFmtId="4" fontId="7" fillId="4" borderId="48" xfId="0" applyNumberFormat="1" applyFont="1" applyFill="1" applyBorder="1"/>
    <xf numFmtId="3" fontId="7" fillId="4" borderId="38" xfId="0" applyNumberFormat="1" applyFont="1" applyFill="1" applyBorder="1" applyAlignment="1">
      <alignment horizontal="center"/>
    </xf>
    <xf numFmtId="4" fontId="7" fillId="8" borderId="17" xfId="0" applyNumberFormat="1" applyFont="1" applyFill="1" applyBorder="1"/>
    <xf numFmtId="3" fontId="7" fillId="8" borderId="38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 wrapText="1"/>
    </xf>
    <xf numFmtId="4" fontId="7" fillId="11" borderId="26" xfId="0" applyNumberFormat="1" applyFont="1" applyFill="1" applyBorder="1" applyAlignment="1">
      <alignment horizontal="center" wrapText="1"/>
    </xf>
    <xf numFmtId="3" fontId="4" fillId="2" borderId="32" xfId="1" applyNumberFormat="1" applyFont="1" applyFill="1" applyBorder="1" applyAlignment="1">
      <alignment horizontal="right"/>
    </xf>
    <xf numFmtId="0" fontId="35" fillId="0" borderId="0" xfId="0" applyFont="1"/>
    <xf numFmtId="0" fontId="36" fillId="0" borderId="0" xfId="1" applyFont="1"/>
    <xf numFmtId="0" fontId="37" fillId="0" borderId="0" xfId="1" applyFont="1" applyAlignment="1">
      <alignment horizontal="right"/>
    </xf>
    <xf numFmtId="0" fontId="34" fillId="8" borderId="16" xfId="1" applyFont="1" applyFill="1" applyBorder="1"/>
    <xf numFmtId="49" fontId="37" fillId="8" borderId="25" xfId="1" applyNumberFormat="1" applyFont="1" applyFill="1" applyBorder="1" applyAlignment="1">
      <alignment horizontal="center" wrapText="1"/>
    </xf>
    <xf numFmtId="49" fontId="37" fillId="8" borderId="26" xfId="1" applyNumberFormat="1" applyFont="1" applyFill="1" applyBorder="1" applyAlignment="1">
      <alignment horizontal="center" vertical="center" wrapText="1"/>
    </xf>
    <xf numFmtId="49" fontId="37" fillId="8" borderId="25" xfId="1" applyNumberFormat="1" applyFont="1" applyFill="1" applyBorder="1" applyAlignment="1">
      <alignment horizontal="center" vertical="center" wrapText="1"/>
    </xf>
    <xf numFmtId="0" fontId="38" fillId="11" borderId="16" xfId="1" applyFont="1" applyFill="1" applyBorder="1"/>
    <xf numFmtId="49" fontId="37" fillId="11" borderId="25" xfId="1" applyNumberFormat="1" applyFont="1" applyFill="1" applyBorder="1" applyAlignment="1">
      <alignment horizontal="center" wrapText="1"/>
    </xf>
    <xf numFmtId="164" fontId="37" fillId="11" borderId="26" xfId="1" applyNumberFormat="1" applyFont="1" applyFill="1" applyBorder="1" applyAlignment="1">
      <alignment horizontal="center" vertical="center" wrapText="1"/>
    </xf>
    <xf numFmtId="164" fontId="37" fillId="11" borderId="25" xfId="1" applyNumberFormat="1" applyFont="1" applyFill="1" applyBorder="1" applyAlignment="1">
      <alignment horizontal="center" vertical="center" wrapText="1"/>
    </xf>
    <xf numFmtId="164" fontId="37" fillId="11" borderId="40" xfId="1" applyNumberFormat="1" applyFont="1" applyFill="1" applyBorder="1" applyAlignment="1">
      <alignment horizontal="center" vertical="center" wrapText="1"/>
    </xf>
    <xf numFmtId="0" fontId="38" fillId="11" borderId="25" xfId="1" applyNumberFormat="1" applyFont="1" applyFill="1" applyBorder="1" applyAlignment="1">
      <alignment horizontal="left" wrapText="1"/>
    </xf>
    <xf numFmtId="4" fontId="4" fillId="2" borderId="19" xfId="1" applyNumberFormat="1" applyFont="1" applyFill="1" applyBorder="1" applyAlignment="1">
      <alignment horizontal="right" wrapText="1"/>
    </xf>
    <xf numFmtId="0" fontId="4" fillId="2" borderId="20" xfId="1" applyFont="1" applyFill="1" applyBorder="1"/>
    <xf numFmtId="49" fontId="4" fillId="2" borderId="1" xfId="1" applyNumberFormat="1" applyFont="1" applyFill="1" applyBorder="1" applyAlignment="1">
      <alignment horizontal="right" wrapText="1"/>
    </xf>
    <xf numFmtId="4" fontId="4" fillId="2" borderId="1" xfId="1" applyNumberFormat="1" applyFont="1" applyFill="1" applyBorder="1" applyAlignment="1">
      <alignment horizontal="right" wrapText="1"/>
    </xf>
    <xf numFmtId="0" fontId="4" fillId="2" borderId="20" xfId="1" applyFont="1" applyFill="1" applyBorder="1" applyAlignment="1">
      <alignment wrapText="1"/>
    </xf>
    <xf numFmtId="4" fontId="35" fillId="0" borderId="0" xfId="0" applyNumberFormat="1" applyFont="1"/>
    <xf numFmtId="3" fontId="4" fillId="2" borderId="2" xfId="1" applyNumberFormat="1" applyFont="1" applyFill="1" applyBorder="1" applyAlignment="1">
      <alignment horizontal="left"/>
    </xf>
    <xf numFmtId="0" fontId="39" fillId="2" borderId="2" xfId="1" applyNumberFormat="1" applyFont="1" applyFill="1" applyBorder="1" applyAlignment="1">
      <alignment horizontal="left"/>
    </xf>
    <xf numFmtId="0" fontId="39" fillId="2" borderId="3" xfId="1" applyNumberFormat="1" applyFont="1" applyFill="1" applyBorder="1" applyAlignment="1">
      <alignment horizontal="left"/>
    </xf>
    <xf numFmtId="4" fontId="4" fillId="2" borderId="32" xfId="1" applyNumberFormat="1" applyFont="1" applyFill="1" applyBorder="1" applyAlignment="1">
      <alignment horizontal="right"/>
    </xf>
    <xf numFmtId="4" fontId="4" fillId="2" borderId="32" xfId="1" applyNumberFormat="1" applyFont="1" applyFill="1" applyBorder="1" applyAlignment="1">
      <alignment horizontal="right" wrapText="1"/>
    </xf>
    <xf numFmtId="4" fontId="4" fillId="2" borderId="50" xfId="1" applyNumberFormat="1" applyFont="1" applyFill="1" applyBorder="1" applyAlignment="1">
      <alignment horizontal="right" wrapText="1"/>
    </xf>
    <xf numFmtId="4" fontId="24" fillId="11" borderId="25" xfId="1" applyNumberFormat="1" applyFont="1" applyFill="1" applyBorder="1"/>
    <xf numFmtId="4" fontId="24" fillId="11" borderId="40" xfId="1" applyNumberFormat="1" applyFont="1" applyFill="1" applyBorder="1"/>
    <xf numFmtId="0" fontId="24" fillId="0" borderId="0" xfId="1" applyFont="1" applyBorder="1" applyAlignment="1">
      <alignment wrapText="1"/>
    </xf>
    <xf numFmtId="0" fontId="36" fillId="0" borderId="0" xfId="1" applyFont="1" applyBorder="1"/>
    <xf numFmtId="3" fontId="24" fillId="0" borderId="0" xfId="1" applyNumberFormat="1" applyFont="1" applyBorder="1"/>
    <xf numFmtId="0" fontId="34" fillId="8" borderId="41" xfId="1" applyFont="1" applyFill="1" applyBorder="1"/>
    <xf numFmtId="49" fontId="37" fillId="8" borderId="30" xfId="1" applyNumberFormat="1" applyFont="1" applyFill="1" applyBorder="1" applyAlignment="1">
      <alignment horizontal="center" wrapText="1"/>
    </xf>
    <xf numFmtId="49" fontId="37" fillId="8" borderId="42" xfId="1" applyNumberFormat="1" applyFont="1" applyFill="1" applyBorder="1" applyAlignment="1">
      <alignment horizontal="center" vertical="center" wrapText="1"/>
    </xf>
    <xf numFmtId="49" fontId="37" fillId="8" borderId="30" xfId="1" applyNumberFormat="1" applyFont="1" applyFill="1" applyBorder="1" applyAlignment="1">
      <alignment horizontal="center" vertical="center" wrapText="1"/>
    </xf>
    <xf numFmtId="0" fontId="38" fillId="11" borderId="38" xfId="1" applyNumberFormat="1" applyFont="1" applyFill="1" applyBorder="1" applyAlignment="1">
      <alignment horizontal="left" wrapText="1"/>
    </xf>
    <xf numFmtId="0" fontId="38" fillId="11" borderId="39" xfId="1" applyNumberFormat="1" applyFont="1" applyFill="1" applyBorder="1" applyAlignment="1">
      <alignment horizontal="left" wrapText="1"/>
    </xf>
    <xf numFmtId="4" fontId="38" fillId="11" borderId="25" xfId="1" applyNumberFormat="1" applyFont="1" applyFill="1" applyBorder="1" applyAlignment="1">
      <alignment horizontal="right" wrapText="1"/>
    </xf>
    <xf numFmtId="0" fontId="24" fillId="6" borderId="38" xfId="1" applyNumberFormat="1" applyFont="1" applyFill="1" applyBorder="1" applyAlignment="1">
      <alignment horizontal="left"/>
    </xf>
    <xf numFmtId="3" fontId="24" fillId="6" borderId="25" xfId="1" applyNumberFormat="1" applyFont="1" applyFill="1" applyBorder="1" applyAlignment="1">
      <alignment horizontal="right"/>
    </xf>
    <xf numFmtId="4" fontId="24" fillId="6" borderId="25" xfId="1" applyNumberFormat="1" applyFont="1" applyFill="1" applyBorder="1" applyAlignment="1">
      <alignment horizontal="right"/>
    </xf>
    <xf numFmtId="0" fontId="40" fillId="2" borderId="8" xfId="1" applyNumberFormat="1" applyFont="1" applyFill="1" applyBorder="1"/>
    <xf numFmtId="0" fontId="40" fillId="2" borderId="9" xfId="1" applyNumberFormat="1" applyFont="1" applyFill="1" applyBorder="1" applyAlignment="1">
      <alignment horizontal="right"/>
    </xf>
    <xf numFmtId="4" fontId="40" fillId="2" borderId="9" xfId="1" applyNumberFormat="1" applyFont="1" applyFill="1" applyBorder="1" applyAlignment="1">
      <alignment horizontal="right"/>
    </xf>
    <xf numFmtId="0" fontId="40" fillId="2" borderId="2" xfId="1" applyNumberFormat="1" applyFont="1" applyFill="1" applyBorder="1"/>
    <xf numFmtId="0" fontId="40" fillId="2" borderId="1" xfId="1" applyNumberFormat="1" applyFont="1" applyFill="1" applyBorder="1" applyAlignment="1">
      <alignment horizontal="right"/>
    </xf>
    <xf numFmtId="4" fontId="40" fillId="2" borderId="1" xfId="1" applyNumberFormat="1" applyFont="1" applyFill="1" applyBorder="1" applyAlignment="1">
      <alignment horizontal="right"/>
    </xf>
    <xf numFmtId="0" fontId="40" fillId="2" borderId="3" xfId="1" applyNumberFormat="1" applyFont="1" applyFill="1" applyBorder="1"/>
    <xf numFmtId="0" fontId="40" fillId="2" borderId="32" xfId="1" applyNumberFormat="1" applyFont="1" applyFill="1" applyBorder="1" applyAlignment="1">
      <alignment horizontal="right"/>
    </xf>
    <xf numFmtId="4" fontId="40" fillId="2" borderId="32" xfId="1" applyNumberFormat="1" applyFont="1" applyFill="1" applyBorder="1" applyAlignment="1">
      <alignment horizontal="right"/>
    </xf>
    <xf numFmtId="0" fontId="40" fillId="2" borderId="2" xfId="1" applyNumberFormat="1" applyFont="1" applyFill="1" applyBorder="1" applyAlignment="1">
      <alignment shrinkToFit="1"/>
    </xf>
    <xf numFmtId="4" fontId="40" fillId="2" borderId="1" xfId="1" applyNumberFormat="1" applyFont="1" applyFill="1" applyBorder="1" applyAlignment="1">
      <alignment horizontal="right" shrinkToFit="1"/>
    </xf>
    <xf numFmtId="4" fontId="40" fillId="2" borderId="49" xfId="1" applyNumberFormat="1" applyFont="1" applyFill="1" applyBorder="1" applyAlignment="1">
      <alignment horizontal="right"/>
    </xf>
    <xf numFmtId="0" fontId="24" fillId="6" borderId="2" xfId="1" applyNumberFormat="1" applyFont="1" applyFill="1" applyBorder="1" applyAlignment="1">
      <alignment horizontal="left"/>
    </xf>
    <xf numFmtId="3" fontId="24" fillId="6" borderId="1" xfId="1" applyNumberFormat="1" applyFont="1" applyFill="1" applyBorder="1" applyAlignment="1">
      <alignment horizontal="right"/>
    </xf>
    <xf numFmtId="4" fontId="24" fillId="6" borderId="1" xfId="1" applyNumberFormat="1" applyFont="1" applyFill="1" applyBorder="1" applyAlignment="1">
      <alignment horizontal="right"/>
    </xf>
    <xf numFmtId="0" fontId="40" fillId="2" borderId="12" xfId="1" applyNumberFormat="1" applyFont="1" applyFill="1" applyBorder="1"/>
    <xf numFmtId="0" fontId="36" fillId="2" borderId="24" xfId="1" applyFont="1" applyFill="1" applyBorder="1"/>
    <xf numFmtId="4" fontId="40" fillId="2" borderId="24" xfId="1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left" wrapText="1"/>
    </xf>
    <xf numFmtId="0" fontId="24" fillId="2" borderId="10" xfId="1" applyNumberFormat="1" applyFont="1" applyFill="1" applyBorder="1" applyAlignment="1">
      <alignment horizontal="right" wrapText="1"/>
    </xf>
    <xf numFmtId="4" fontId="38" fillId="2" borderId="9" xfId="1" applyNumberFormat="1" applyFont="1" applyFill="1" applyBorder="1" applyAlignment="1">
      <alignment horizontal="right" wrapText="1"/>
    </xf>
    <xf numFmtId="0" fontId="4" fillId="2" borderId="12" xfId="0" applyNumberFormat="1" applyFont="1" applyFill="1" applyBorder="1" applyAlignment="1">
      <alignment horizontal="left"/>
    </xf>
    <xf numFmtId="0" fontId="40" fillId="2" borderId="13" xfId="1" applyNumberFormat="1" applyFont="1" applyFill="1" applyBorder="1" applyAlignment="1">
      <alignment horizontal="right" wrapText="1"/>
    </xf>
    <xf numFmtId="4" fontId="40" fillId="2" borderId="24" xfId="1" applyNumberFormat="1" applyFont="1" applyFill="1" applyBorder="1" applyAlignment="1">
      <alignment horizontal="right" wrapText="1"/>
    </xf>
    <xf numFmtId="0" fontId="40" fillId="2" borderId="10" xfId="1" applyNumberFormat="1" applyFont="1" applyFill="1" applyBorder="1" applyAlignment="1">
      <alignment horizontal="right"/>
    </xf>
    <xf numFmtId="0" fontId="40" fillId="2" borderId="11" xfId="1" applyNumberFormat="1" applyFont="1" applyFill="1" applyBorder="1" applyAlignment="1">
      <alignment horizontal="right"/>
    </xf>
    <xf numFmtId="0" fontId="36" fillId="2" borderId="14" xfId="1" applyFont="1" applyFill="1" applyBorder="1"/>
    <xf numFmtId="0" fontId="36" fillId="2" borderId="15" xfId="1" applyFont="1" applyFill="1" applyBorder="1"/>
    <xf numFmtId="4" fontId="40" fillId="2" borderId="15" xfId="1" applyNumberFormat="1" applyFont="1" applyFill="1" applyBorder="1" applyAlignment="1">
      <alignment horizontal="right"/>
    </xf>
    <xf numFmtId="0" fontId="38" fillId="11" borderId="17" xfId="1" applyFont="1" applyFill="1" applyBorder="1"/>
    <xf numFmtId="4" fontId="38" fillId="11" borderId="25" xfId="1" applyNumberFormat="1" applyFont="1" applyFill="1" applyBorder="1"/>
    <xf numFmtId="49" fontId="36" fillId="0" borderId="0" xfId="1" applyNumberFormat="1" applyFont="1" applyAlignment="1">
      <alignment horizontal="center" wrapText="1"/>
    </xf>
    <xf numFmtId="0" fontId="4" fillId="0" borderId="0" xfId="1" applyFont="1"/>
    <xf numFmtId="3" fontId="24" fillId="0" borderId="0" xfId="0" applyNumberFormat="1" applyFont="1" applyBorder="1"/>
    <xf numFmtId="0" fontId="4" fillId="4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35" fillId="0" borderId="0" xfId="0" applyFont="1" applyBorder="1"/>
    <xf numFmtId="3" fontId="40" fillId="0" borderId="0" xfId="0" applyNumberFormat="1" applyFont="1" applyAlignment="1">
      <alignment horizontal="center"/>
    </xf>
    <xf numFmtId="3" fontId="4" fillId="2" borderId="2" xfId="1" applyNumberFormat="1" applyFont="1" applyFill="1" applyBorder="1" applyAlignment="1">
      <alignment horizontal="left" wrapText="1"/>
    </xf>
    <xf numFmtId="49" fontId="37" fillId="8" borderId="40" xfId="1" applyNumberFormat="1" applyFont="1" applyFill="1" applyBorder="1" applyAlignment="1">
      <alignment horizontal="center" vertical="center" wrapText="1"/>
    </xf>
    <xf numFmtId="4" fontId="4" fillId="2" borderId="21" xfId="1" applyNumberFormat="1" applyFont="1" applyFill="1" applyBorder="1" applyAlignment="1">
      <alignment horizontal="right" wrapText="1"/>
    </xf>
    <xf numFmtId="0" fontId="4" fillId="2" borderId="41" xfId="1" applyFont="1" applyFill="1" applyBorder="1"/>
    <xf numFmtId="49" fontId="4" fillId="2" borderId="30" xfId="1" applyNumberFormat="1" applyFont="1" applyFill="1" applyBorder="1" applyAlignment="1">
      <alignment horizontal="right" wrapText="1"/>
    </xf>
    <xf numFmtId="4" fontId="4" fillId="2" borderId="5" xfId="1" applyNumberFormat="1" applyFont="1" applyFill="1" applyBorder="1" applyAlignment="1">
      <alignment horizontal="right" wrapText="1"/>
    </xf>
    <xf numFmtId="4" fontId="4" fillId="2" borderId="30" xfId="1" applyNumberFormat="1" applyFont="1" applyFill="1" applyBorder="1" applyAlignment="1">
      <alignment horizontal="right" wrapText="1"/>
    </xf>
    <xf numFmtId="4" fontId="4" fillId="2" borderId="35" xfId="1" applyNumberFormat="1" applyFont="1" applyFill="1" applyBorder="1" applyAlignment="1">
      <alignment horizontal="right" wrapText="1"/>
    </xf>
    <xf numFmtId="164" fontId="38" fillId="11" borderId="26" xfId="1" applyNumberFormat="1" applyFont="1" applyFill="1" applyBorder="1" applyAlignment="1">
      <alignment horizontal="center" vertical="center" wrapText="1"/>
    </xf>
    <xf numFmtId="164" fontId="38" fillId="11" borderId="25" xfId="1" applyNumberFormat="1" applyFont="1" applyFill="1" applyBorder="1" applyAlignment="1">
      <alignment horizontal="center" vertical="center" wrapText="1"/>
    </xf>
    <xf numFmtId="164" fontId="38" fillId="11" borderId="40" xfId="1" applyNumberFormat="1" applyFont="1" applyFill="1" applyBorder="1" applyAlignment="1">
      <alignment horizontal="center" vertical="center" wrapText="1"/>
    </xf>
    <xf numFmtId="4" fontId="7" fillId="9" borderId="17" xfId="0" applyNumberFormat="1" applyFont="1" applyFill="1" applyBorder="1"/>
    <xf numFmtId="4" fontId="5" fillId="0" borderId="45" xfId="0" applyNumberFormat="1" applyFont="1" applyBorder="1"/>
    <xf numFmtId="4" fontId="5" fillId="0" borderId="22" xfId="0" applyNumberFormat="1" applyFont="1" applyBorder="1"/>
    <xf numFmtId="4" fontId="5" fillId="0" borderId="46" xfId="0" applyNumberFormat="1" applyFont="1" applyBorder="1"/>
    <xf numFmtId="4" fontId="7" fillId="9" borderId="51" xfId="0" applyNumberFormat="1" applyFont="1" applyFill="1" applyBorder="1"/>
    <xf numFmtId="4" fontId="7" fillId="9" borderId="22" xfId="0" applyNumberFormat="1" applyFont="1" applyFill="1" applyBorder="1"/>
    <xf numFmtId="4" fontId="5" fillId="0" borderId="49" xfId="0" applyNumberFormat="1" applyFont="1" applyBorder="1"/>
    <xf numFmtId="4" fontId="5" fillId="0" borderId="45" xfId="0" applyNumberFormat="1" applyFont="1" applyFill="1" applyBorder="1"/>
    <xf numFmtId="0" fontId="8" fillId="5" borderId="27" xfId="0" applyFont="1" applyFill="1" applyBorder="1"/>
    <xf numFmtId="4" fontId="21" fillId="2" borderId="52" xfId="0" applyNumberFormat="1" applyFont="1" applyFill="1" applyBorder="1"/>
    <xf numFmtId="4" fontId="21" fillId="2" borderId="22" xfId="0" applyNumberFormat="1" applyFont="1" applyFill="1" applyBorder="1"/>
    <xf numFmtId="4" fontId="21" fillId="2" borderId="46" xfId="0" applyNumberFormat="1" applyFont="1" applyFill="1" applyBorder="1"/>
    <xf numFmtId="4" fontId="21" fillId="2" borderId="51" xfId="0" applyNumberFormat="1" applyFont="1" applyFill="1" applyBorder="1"/>
    <xf numFmtId="0" fontId="20" fillId="3" borderId="1" xfId="0" applyFont="1" applyFill="1" applyBorder="1" applyAlignment="1">
      <alignment horizontal="left" wrapText="1"/>
    </xf>
    <xf numFmtId="0" fontId="34" fillId="0" borderId="0" xfId="1" applyFont="1" applyAlignment="1">
      <alignment horizontal="center" wrapText="1"/>
    </xf>
    <xf numFmtId="0" fontId="38" fillId="11" borderId="16" xfId="1" applyFont="1" applyFill="1" applyBorder="1" applyAlignment="1">
      <alignment horizontal="left" wrapText="1"/>
    </xf>
    <xf numFmtId="0" fontId="38" fillId="11" borderId="39" xfId="1" applyFont="1" applyFill="1" applyBorder="1" applyAlignment="1">
      <alignment horizontal="left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11" fillId="5" borderId="16" xfId="0" applyNumberFormat="1" applyFont="1" applyFill="1" applyBorder="1" applyAlignment="1">
      <alignment horizontal="center"/>
    </xf>
    <xf numFmtId="0" fontId="11" fillId="5" borderId="26" xfId="0" applyNumberFormat="1" applyFont="1" applyFill="1" applyBorder="1" applyAlignment="1">
      <alignment horizontal="center"/>
    </xf>
    <xf numFmtId="0" fontId="11" fillId="5" borderId="27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32" fillId="11" borderId="16" xfId="0" applyFont="1" applyFill="1" applyBorder="1" applyAlignment="1">
      <alignment horizontal="center"/>
    </xf>
    <xf numFmtId="0" fontId="32" fillId="11" borderId="26" xfId="0" applyFont="1" applyFill="1" applyBorder="1" applyAlignment="1">
      <alignment horizontal="center"/>
    </xf>
    <xf numFmtId="0" fontId="33" fillId="11" borderId="26" xfId="0" applyFont="1" applyFill="1" applyBorder="1" applyAlignment="1">
      <alignment horizontal="center"/>
    </xf>
    <xf numFmtId="0" fontId="33" fillId="11" borderId="27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" fontId="7" fillId="11" borderId="26" xfId="0" applyNumberFormat="1" applyFont="1" applyFill="1" applyBorder="1" applyAlignment="1">
      <alignment horizontal="center" wrapText="1"/>
    </xf>
    <xf numFmtId="4" fontId="7" fillId="11" borderId="7" xfId="0" applyNumberFormat="1" applyFont="1" applyFill="1" applyBorder="1" applyAlignment="1">
      <alignment horizontal="center"/>
    </xf>
    <xf numFmtId="4" fontId="7" fillId="11" borderId="43" xfId="0" applyNumberFormat="1" applyFont="1" applyFill="1" applyBorder="1" applyAlignment="1">
      <alignment horizontal="center"/>
    </xf>
    <xf numFmtId="0" fontId="29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" vertical="center"/>
    </xf>
  </cellXfs>
  <cellStyles count="5">
    <cellStyle name="Normal 2" xfId="2"/>
    <cellStyle name="Normal 2 2" xfId="4"/>
    <cellStyle name="Normalno 2" xfId="1"/>
    <cellStyle name="Obično" xfId="0" builtinId="0"/>
    <cellStyle name="Zarez" xfId="3" builtinId="3"/>
  </cellStyles>
  <dxfs count="0"/>
  <tableStyles count="0" defaultTableStyle="TableStyleMedium2" defaultPivotStyle="PivotStyleLight16"/>
  <colors>
    <mruColors>
      <color rgb="FFEDE77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opLeftCell="A27" workbookViewId="0">
      <selection activeCell="E23" sqref="E23"/>
    </sheetView>
  </sheetViews>
  <sheetFormatPr defaultRowHeight="15"/>
  <cols>
    <col min="1" max="1" width="54.5703125" style="212" customWidth="1"/>
    <col min="2" max="2" width="13.140625" style="212" customWidth="1"/>
    <col min="3" max="3" width="17" style="212" customWidth="1"/>
    <col min="4" max="4" width="15.140625" style="212" customWidth="1"/>
    <col min="5" max="5" width="17.140625" style="212" customWidth="1"/>
    <col min="6" max="6" width="9.140625" style="212"/>
    <col min="7" max="7" width="11.42578125" style="212" bestFit="1" customWidth="1"/>
    <col min="8" max="8" width="10.140625" style="212" bestFit="1" customWidth="1"/>
    <col min="9" max="9" width="9.140625" style="212" customWidth="1"/>
    <col min="10" max="16384" width="9.140625" style="212"/>
  </cols>
  <sheetData>
    <row r="2" spans="1:8" ht="37.5" customHeight="1">
      <c r="A2" s="319" t="s">
        <v>121</v>
      </c>
      <c r="B2" s="319"/>
      <c r="C2" s="319"/>
      <c r="D2" s="319"/>
      <c r="E2" s="319"/>
    </row>
    <row r="3" spans="1:8">
      <c r="A3" s="213"/>
      <c r="B3" s="213"/>
      <c r="C3" s="213"/>
      <c r="D3" s="213"/>
      <c r="E3" s="214" t="s">
        <v>122</v>
      </c>
    </row>
    <row r="4" spans="1:8" ht="15.75" thickBot="1">
      <c r="A4" s="213"/>
      <c r="B4" s="213"/>
      <c r="C4" s="213"/>
      <c r="D4" s="213"/>
      <c r="E4" s="213"/>
    </row>
    <row r="5" spans="1:8" ht="46.5" customHeight="1" thickBot="1">
      <c r="A5" s="215" t="s">
        <v>0</v>
      </c>
      <c r="B5" s="216" t="s">
        <v>1</v>
      </c>
      <c r="C5" s="217" t="s">
        <v>100</v>
      </c>
      <c r="D5" s="218" t="s">
        <v>109</v>
      </c>
      <c r="E5" s="295" t="s">
        <v>127</v>
      </c>
    </row>
    <row r="6" spans="1:8" ht="18" customHeight="1" thickBot="1">
      <c r="A6" s="219" t="s">
        <v>110</v>
      </c>
      <c r="B6" s="220"/>
      <c r="C6" s="221">
        <v>-30000</v>
      </c>
      <c r="D6" s="222" t="s">
        <v>128</v>
      </c>
      <c r="E6" s="223">
        <v>-30000</v>
      </c>
    </row>
    <row r="7" spans="1:8" ht="20.25" customHeight="1" thickBot="1">
      <c r="A7" s="219" t="s">
        <v>126</v>
      </c>
      <c r="B7" s="224">
        <v>6</v>
      </c>
      <c r="C7" s="221">
        <v>7743115.5499999998</v>
      </c>
      <c r="D7" s="222">
        <f>D15+D18+D19</f>
        <v>53570</v>
      </c>
      <c r="E7" s="223">
        <f>C7+D7</f>
        <v>7796685.5499999998</v>
      </c>
    </row>
    <row r="8" spans="1:8">
      <c r="A8" s="297" t="s">
        <v>2</v>
      </c>
      <c r="B8" s="298" t="s">
        <v>3</v>
      </c>
      <c r="C8" s="299">
        <v>0</v>
      </c>
      <c r="D8" s="300">
        <v>0</v>
      </c>
      <c r="E8" s="301">
        <f>C8+D8</f>
        <v>0</v>
      </c>
    </row>
    <row r="9" spans="1:8">
      <c r="A9" s="226" t="s">
        <v>81</v>
      </c>
      <c r="B9" s="227" t="s">
        <v>4</v>
      </c>
      <c r="C9" s="228">
        <v>19000</v>
      </c>
      <c r="D9" s="228">
        <v>0</v>
      </c>
      <c r="E9" s="225">
        <f>C9+D9</f>
        <v>19000</v>
      </c>
    </row>
    <row r="10" spans="1:8" ht="30">
      <c r="A10" s="229" t="s">
        <v>107</v>
      </c>
      <c r="B10" s="227" t="s">
        <v>76</v>
      </c>
      <c r="C10" s="228">
        <v>0</v>
      </c>
      <c r="D10" s="228">
        <v>0</v>
      </c>
      <c r="E10" s="225">
        <f t="shared" ref="E10:E20" si="0">C10+D10</f>
        <v>0</v>
      </c>
      <c r="H10" s="230"/>
    </row>
    <row r="11" spans="1:8" ht="30">
      <c r="A11" s="229" t="s">
        <v>106</v>
      </c>
      <c r="B11" s="227" t="s">
        <v>76</v>
      </c>
      <c r="C11" s="228">
        <v>6056000</v>
      </c>
      <c r="D11" s="228">
        <v>0</v>
      </c>
      <c r="E11" s="225">
        <f t="shared" si="0"/>
        <v>6056000</v>
      </c>
      <c r="G11" s="230"/>
    </row>
    <row r="12" spans="1:8">
      <c r="A12" s="226" t="s">
        <v>82</v>
      </c>
      <c r="B12" s="227" t="s">
        <v>76</v>
      </c>
      <c r="C12" s="228">
        <v>15500</v>
      </c>
      <c r="D12" s="228">
        <v>0</v>
      </c>
      <c r="E12" s="225">
        <f t="shared" si="0"/>
        <v>15500</v>
      </c>
    </row>
    <row r="13" spans="1:8" ht="30">
      <c r="A13" s="229" t="s">
        <v>97</v>
      </c>
      <c r="B13" s="227" t="s">
        <v>76</v>
      </c>
      <c r="C13" s="190">
        <v>588500</v>
      </c>
      <c r="D13" s="228">
        <v>0</v>
      </c>
      <c r="E13" s="225">
        <f t="shared" si="0"/>
        <v>588500</v>
      </c>
    </row>
    <row r="14" spans="1:8">
      <c r="A14" s="231" t="s">
        <v>5</v>
      </c>
      <c r="B14" s="191">
        <v>641</v>
      </c>
      <c r="C14" s="190">
        <v>700</v>
      </c>
      <c r="D14" s="228">
        <v>0</v>
      </c>
      <c r="E14" s="225">
        <f t="shared" si="0"/>
        <v>700</v>
      </c>
    </row>
    <row r="15" spans="1:8" ht="30">
      <c r="A15" s="294" t="s">
        <v>130</v>
      </c>
      <c r="B15" s="191">
        <v>652</v>
      </c>
      <c r="C15" s="190">
        <v>588199.55000000005</v>
      </c>
      <c r="D15" s="228">
        <v>51784</v>
      </c>
      <c r="E15" s="225">
        <f t="shared" si="0"/>
        <v>639983.55000000005</v>
      </c>
    </row>
    <row r="16" spans="1:8">
      <c r="A16" s="231" t="s">
        <v>131</v>
      </c>
      <c r="B16" s="191">
        <v>661</v>
      </c>
      <c r="C16" s="190">
        <v>10000</v>
      </c>
      <c r="D16" s="228">
        <v>0</v>
      </c>
      <c r="E16" s="225">
        <f>C16</f>
        <v>10000</v>
      </c>
    </row>
    <row r="17" spans="1:8">
      <c r="A17" s="231" t="s">
        <v>132</v>
      </c>
      <c r="B17" s="192">
        <v>683</v>
      </c>
      <c r="C17" s="190">
        <v>4000</v>
      </c>
      <c r="D17" s="228">
        <v>0</v>
      </c>
      <c r="E17" s="225">
        <f>C17</f>
        <v>4000</v>
      </c>
      <c r="G17" s="230"/>
    </row>
    <row r="18" spans="1:8">
      <c r="A18" s="231" t="s">
        <v>6</v>
      </c>
      <c r="B18" s="192">
        <v>663</v>
      </c>
      <c r="C18" s="190">
        <v>1000</v>
      </c>
      <c r="D18" s="228">
        <v>36</v>
      </c>
      <c r="E18" s="225">
        <f t="shared" si="0"/>
        <v>1036</v>
      </c>
      <c r="H18" s="230"/>
    </row>
    <row r="19" spans="1:8" ht="15.75">
      <c r="A19" s="232" t="s">
        <v>7</v>
      </c>
      <c r="B19" s="192">
        <v>671</v>
      </c>
      <c r="C19" s="190">
        <v>215000</v>
      </c>
      <c r="D19" s="228">
        <v>1750</v>
      </c>
      <c r="E19" s="225">
        <f t="shared" si="0"/>
        <v>216750</v>
      </c>
      <c r="G19" s="230"/>
    </row>
    <row r="20" spans="1:8" ht="16.5" thickBot="1">
      <c r="A20" s="233" t="s">
        <v>86</v>
      </c>
      <c r="B20" s="211">
        <v>671</v>
      </c>
      <c r="C20" s="234">
        <v>245216</v>
      </c>
      <c r="D20" s="235">
        <v>0</v>
      </c>
      <c r="E20" s="236">
        <f t="shared" si="0"/>
        <v>245216</v>
      </c>
    </row>
    <row r="21" spans="1:8" ht="16.5" thickBot="1">
      <c r="A21" s="219" t="s">
        <v>133</v>
      </c>
      <c r="B21" s="224">
        <v>7</v>
      </c>
      <c r="C21" s="302">
        <f>C22</f>
        <v>0</v>
      </c>
      <c r="D21" s="303">
        <f>D22</f>
        <v>28500</v>
      </c>
      <c r="E21" s="304">
        <f>E22</f>
        <v>28500</v>
      </c>
    </row>
    <row r="22" spans="1:8" ht="16.5" thickBot="1">
      <c r="A22" s="232" t="s">
        <v>134</v>
      </c>
      <c r="B22" s="192">
        <v>722</v>
      </c>
      <c r="C22" s="190">
        <v>0</v>
      </c>
      <c r="D22" s="228">
        <v>28500</v>
      </c>
      <c r="E22" s="296">
        <f>C22+D22</f>
        <v>28500</v>
      </c>
    </row>
    <row r="23" spans="1:8" ht="30" customHeight="1" thickBot="1">
      <c r="A23" s="320" t="s">
        <v>135</v>
      </c>
      <c r="B23" s="321"/>
      <c r="C23" s="237">
        <f>C6+C7+C21</f>
        <v>7713115.5499999998</v>
      </c>
      <c r="D23" s="237">
        <f>D6+D7+D21</f>
        <v>82070</v>
      </c>
      <c r="E23" s="238">
        <f>E6+E7+E21</f>
        <v>7795185.5499999998</v>
      </c>
    </row>
    <row r="24" spans="1:8" ht="15.75" thickBot="1">
      <c r="A24" s="239"/>
      <c r="B24" s="240"/>
      <c r="C24" s="241"/>
      <c r="D24" s="241"/>
      <c r="E24" s="241"/>
    </row>
    <row r="25" spans="1:8" ht="26.25" thickBot="1">
      <c r="A25" s="242" t="s">
        <v>8</v>
      </c>
      <c r="B25" s="243" t="s">
        <v>1</v>
      </c>
      <c r="C25" s="244" t="s">
        <v>100</v>
      </c>
      <c r="D25" s="245" t="s">
        <v>109</v>
      </c>
      <c r="E25" s="218" t="s">
        <v>127</v>
      </c>
    </row>
    <row r="26" spans="1:8" ht="16.5" thickBot="1">
      <c r="A26" s="246" t="s">
        <v>9</v>
      </c>
      <c r="B26" s="247">
        <v>3</v>
      </c>
      <c r="C26" s="248">
        <v>7511765.5499999998</v>
      </c>
      <c r="D26" s="248">
        <f>D31</f>
        <v>82034</v>
      </c>
      <c r="E26" s="248">
        <f>E27+E31+E37</f>
        <v>7593799.5499999998</v>
      </c>
    </row>
    <row r="27" spans="1:8" ht="15.75" thickBot="1">
      <c r="A27" s="249" t="s">
        <v>10</v>
      </c>
      <c r="B27" s="250">
        <v>31</v>
      </c>
      <c r="C27" s="251">
        <v>5887000</v>
      </c>
      <c r="D27" s="251">
        <v>0</v>
      </c>
      <c r="E27" s="251">
        <f>C27+D27</f>
        <v>5887000</v>
      </c>
    </row>
    <row r="28" spans="1:8">
      <c r="A28" s="252" t="s">
        <v>11</v>
      </c>
      <c r="B28" s="253">
        <v>311</v>
      </c>
      <c r="C28" s="254">
        <v>4800000</v>
      </c>
      <c r="D28" s="254">
        <v>0</v>
      </c>
      <c r="E28" s="254">
        <f>C28+D28</f>
        <v>4800000</v>
      </c>
    </row>
    <row r="29" spans="1:8">
      <c r="A29" s="255" t="s">
        <v>12</v>
      </c>
      <c r="B29" s="256">
        <v>312</v>
      </c>
      <c r="C29" s="257">
        <v>205000</v>
      </c>
      <c r="D29" s="257">
        <v>0</v>
      </c>
      <c r="E29" s="257">
        <f>C29+D29</f>
        <v>205000</v>
      </c>
      <c r="F29" s="230"/>
    </row>
    <row r="30" spans="1:8" ht="15.75" thickBot="1">
      <c r="A30" s="258" t="s">
        <v>13</v>
      </c>
      <c r="B30" s="259">
        <v>313</v>
      </c>
      <c r="C30" s="260">
        <v>882000</v>
      </c>
      <c r="D30" s="260">
        <v>0</v>
      </c>
      <c r="E30" s="260">
        <f>C30+D30</f>
        <v>882000</v>
      </c>
    </row>
    <row r="31" spans="1:8" ht="15.75" thickBot="1">
      <c r="A31" s="249" t="s">
        <v>14</v>
      </c>
      <c r="B31" s="250">
        <v>32</v>
      </c>
      <c r="C31" s="251">
        <v>1619194.03</v>
      </c>
      <c r="D31" s="251">
        <f>D32+D33+D34+D35+D36</f>
        <v>82034</v>
      </c>
      <c r="E31" s="251">
        <f>E32+E33+E34+E35+E36</f>
        <v>1701228.03</v>
      </c>
    </row>
    <row r="32" spans="1:8">
      <c r="A32" s="252" t="s">
        <v>71</v>
      </c>
      <c r="B32" s="253">
        <v>321</v>
      </c>
      <c r="C32" s="254">
        <v>642318.03</v>
      </c>
      <c r="D32" s="254">
        <f>E32-C32</f>
        <v>-269</v>
      </c>
      <c r="E32" s="254">
        <v>642049.03</v>
      </c>
    </row>
    <row r="33" spans="1:7">
      <c r="A33" s="255" t="s">
        <v>15</v>
      </c>
      <c r="B33" s="256">
        <v>322</v>
      </c>
      <c r="C33" s="257">
        <v>128120.06</v>
      </c>
      <c r="D33" s="257">
        <f>E33-C33</f>
        <v>-9872</v>
      </c>
      <c r="E33" s="257">
        <v>118248.06</v>
      </c>
    </row>
    <row r="34" spans="1:7">
      <c r="A34" s="255" t="s">
        <v>16</v>
      </c>
      <c r="B34" s="256">
        <v>323</v>
      </c>
      <c r="C34" s="257">
        <v>728337.51</v>
      </c>
      <c r="D34" s="257">
        <f>E34-C34</f>
        <v>70175</v>
      </c>
      <c r="E34" s="257">
        <v>798512.51</v>
      </c>
    </row>
    <row r="35" spans="1:7">
      <c r="A35" s="261" t="s">
        <v>17</v>
      </c>
      <c r="B35" s="256">
        <v>324</v>
      </c>
      <c r="C35" s="262">
        <v>33000</v>
      </c>
      <c r="D35" s="262">
        <v>600</v>
      </c>
      <c r="E35" s="262">
        <v>33600</v>
      </c>
    </row>
    <row r="36" spans="1:7">
      <c r="A36" s="255" t="s">
        <v>79</v>
      </c>
      <c r="B36" s="256">
        <v>329</v>
      </c>
      <c r="C36" s="257">
        <v>87418.43</v>
      </c>
      <c r="D36" s="257">
        <f>E36-C36</f>
        <v>21400</v>
      </c>
      <c r="E36" s="257">
        <v>108818.43</v>
      </c>
      <c r="G36" s="263"/>
    </row>
    <row r="37" spans="1:7">
      <c r="A37" s="264" t="s">
        <v>18</v>
      </c>
      <c r="B37" s="265">
        <v>34</v>
      </c>
      <c r="C37" s="266">
        <v>5571.52</v>
      </c>
      <c r="D37" s="266">
        <v>0</v>
      </c>
      <c r="E37" s="266">
        <v>5571.52</v>
      </c>
    </row>
    <row r="38" spans="1:7" ht="15.75" thickBot="1">
      <c r="A38" s="267" t="s">
        <v>19</v>
      </c>
      <c r="B38" s="268">
        <v>343</v>
      </c>
      <c r="C38" s="269">
        <v>5571.52</v>
      </c>
      <c r="D38" s="269">
        <v>0</v>
      </c>
      <c r="E38" s="269">
        <v>5571.52</v>
      </c>
    </row>
    <row r="39" spans="1:7" ht="16.5" thickBot="1">
      <c r="A39" s="246" t="s">
        <v>20</v>
      </c>
      <c r="B39" s="247">
        <v>4</v>
      </c>
      <c r="C39" s="248">
        <v>201350</v>
      </c>
      <c r="D39" s="248">
        <f>D42</f>
        <v>36</v>
      </c>
      <c r="E39" s="248">
        <f>E42</f>
        <v>201386</v>
      </c>
    </row>
    <row r="40" spans="1:7" ht="15.75">
      <c r="A40" s="270" t="s">
        <v>77</v>
      </c>
      <c r="B40" s="271">
        <v>41</v>
      </c>
      <c r="C40" s="272">
        <v>0</v>
      </c>
      <c r="D40" s="272">
        <v>0</v>
      </c>
      <c r="E40" s="272">
        <v>0</v>
      </c>
    </row>
    <row r="41" spans="1:7" ht="15.75" thickBot="1">
      <c r="A41" s="273" t="s">
        <v>78</v>
      </c>
      <c r="B41" s="274">
        <v>412</v>
      </c>
      <c r="C41" s="275">
        <v>0</v>
      </c>
      <c r="D41" s="275">
        <v>0</v>
      </c>
      <c r="E41" s="275">
        <v>0</v>
      </c>
    </row>
    <row r="42" spans="1:7" ht="15.75" thickBot="1">
      <c r="A42" s="249" t="s">
        <v>21</v>
      </c>
      <c r="B42" s="250">
        <v>42</v>
      </c>
      <c r="C42" s="251">
        <v>201350</v>
      </c>
      <c r="D42" s="251">
        <f>D44</f>
        <v>36</v>
      </c>
      <c r="E42" s="251">
        <f>E43+E44</f>
        <v>201386</v>
      </c>
    </row>
    <row r="43" spans="1:7">
      <c r="A43" s="252" t="s">
        <v>22</v>
      </c>
      <c r="B43" s="276">
        <v>422</v>
      </c>
      <c r="C43" s="254">
        <v>190850</v>
      </c>
      <c r="D43" s="254">
        <v>0</v>
      </c>
      <c r="E43" s="254">
        <f>C43</f>
        <v>190850</v>
      </c>
    </row>
    <row r="44" spans="1:7">
      <c r="A44" s="255" t="s">
        <v>23</v>
      </c>
      <c r="B44" s="277">
        <v>424</v>
      </c>
      <c r="C44" s="257">
        <v>10500</v>
      </c>
      <c r="D44" s="257">
        <v>36</v>
      </c>
      <c r="E44" s="257">
        <f>C44+D44</f>
        <v>10536</v>
      </c>
    </row>
    <row r="45" spans="1:7">
      <c r="A45" s="255" t="s">
        <v>24</v>
      </c>
      <c r="B45" s="277">
        <v>426</v>
      </c>
      <c r="C45" s="257">
        <v>0</v>
      </c>
      <c r="D45" s="257">
        <v>0</v>
      </c>
      <c r="E45" s="257">
        <v>0</v>
      </c>
    </row>
    <row r="46" spans="1:7">
      <c r="A46" s="255"/>
      <c r="B46" s="277"/>
      <c r="C46" s="257"/>
      <c r="D46" s="257"/>
      <c r="E46" s="257"/>
    </row>
    <row r="47" spans="1:7" ht="15.75" thickBot="1">
      <c r="A47" s="278"/>
      <c r="B47" s="279"/>
      <c r="C47" s="280"/>
      <c r="D47" s="280"/>
      <c r="E47" s="280"/>
    </row>
    <row r="48" spans="1:7" ht="16.5" thickBot="1">
      <c r="A48" s="219" t="s">
        <v>25</v>
      </c>
      <c r="B48" s="281"/>
      <c r="C48" s="282">
        <v>7713115.5499999998</v>
      </c>
      <c r="D48" s="282">
        <f>D39+D26</f>
        <v>82070</v>
      </c>
      <c r="E48" s="282">
        <f>E26+E39</f>
        <v>7795185.5499999998</v>
      </c>
    </row>
    <row r="50" spans="1:5">
      <c r="A50" s="213"/>
      <c r="B50" s="213"/>
      <c r="C50" s="213"/>
      <c r="D50" s="213"/>
      <c r="E50" s="283"/>
    </row>
    <row r="51" spans="1:5">
      <c r="A51" s="213"/>
      <c r="B51" s="213"/>
      <c r="C51" s="213"/>
      <c r="D51" s="213"/>
      <c r="E51" s="283"/>
    </row>
    <row r="52" spans="1:5">
      <c r="A52" s="213"/>
      <c r="B52" s="213" t="s">
        <v>51</v>
      </c>
      <c r="C52" s="284" t="s">
        <v>129</v>
      </c>
      <c r="D52" s="213"/>
      <c r="E52" s="213"/>
    </row>
    <row r="53" spans="1:5">
      <c r="A53" s="213"/>
      <c r="B53" s="213"/>
      <c r="C53" s="213"/>
      <c r="D53" s="213"/>
      <c r="E53" s="213"/>
    </row>
    <row r="55" spans="1:5">
      <c r="A55" s="213"/>
      <c r="B55" s="213"/>
      <c r="C55" s="285"/>
      <c r="D55" s="286"/>
      <c r="E55" s="287"/>
    </row>
    <row r="56" spans="1:5">
      <c r="C56" s="285"/>
      <c r="D56" s="288" t="s">
        <v>116</v>
      </c>
      <c r="E56" s="285"/>
    </row>
    <row r="57" spans="1:5">
      <c r="C57" s="289"/>
      <c r="D57" s="288"/>
      <c r="E57" s="289"/>
    </row>
    <row r="58" spans="1:5">
      <c r="C58" s="290"/>
      <c r="D58" s="291"/>
      <c r="E58" s="291"/>
    </row>
    <row r="59" spans="1:5">
      <c r="C59" s="292"/>
      <c r="D59" s="293" t="s">
        <v>117</v>
      </c>
      <c r="E59" s="292"/>
    </row>
  </sheetData>
  <mergeCells count="2">
    <mergeCell ref="A2:E2"/>
    <mergeCell ref="A23:B2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topLeftCell="C32" zoomScale="75" zoomScaleNormal="75" workbookViewId="0">
      <selection activeCell="Q44" sqref="Q44"/>
    </sheetView>
  </sheetViews>
  <sheetFormatPr defaultRowHeight="15"/>
  <cols>
    <col min="1" max="1" width="39.7109375" customWidth="1"/>
    <col min="2" max="2" width="22.140625" customWidth="1"/>
    <col min="3" max="3" width="14.5703125" customWidth="1"/>
    <col min="4" max="4" width="15.140625" customWidth="1"/>
    <col min="5" max="5" width="14.140625" customWidth="1"/>
    <col min="6" max="6" width="17.42578125" customWidth="1"/>
    <col min="7" max="7" width="13.140625" customWidth="1"/>
    <col min="8" max="8" width="12.7109375" customWidth="1"/>
    <col min="9" max="9" width="11.7109375" customWidth="1"/>
    <col min="10" max="11" width="12" customWidth="1"/>
    <col min="12" max="12" width="15.5703125" customWidth="1"/>
    <col min="13" max="14" width="15.7109375" customWidth="1"/>
    <col min="15" max="16" width="16.28515625" customWidth="1"/>
    <col min="17" max="17" width="15.42578125" customWidth="1"/>
    <col min="18" max="18" width="10.140625" bestFit="1" customWidth="1"/>
  </cols>
  <sheetData>
    <row r="1" spans="1:18" ht="16.5" thickBot="1">
      <c r="A1" s="324" t="s">
        <v>92</v>
      </c>
      <c r="B1" s="325"/>
      <c r="C1" s="325"/>
      <c r="D1" s="3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4"/>
    </row>
    <row r="2" spans="1:18" ht="44.25" customHeight="1">
      <c r="A2" s="327" t="s">
        <v>123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2"/>
    </row>
    <row r="3" spans="1:18" ht="15.75">
      <c r="A3" s="3" t="s">
        <v>26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</row>
    <row r="4" spans="1:18" ht="18">
      <c r="A4" s="7" t="s">
        <v>89</v>
      </c>
      <c r="B4" s="90"/>
      <c r="C4" s="90"/>
      <c r="D4" s="90"/>
      <c r="E4" s="9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</row>
    <row r="5" spans="1:18" ht="15.75" customHeight="1" thickBot="1">
      <c r="A5" s="8"/>
      <c r="B5" s="90"/>
      <c r="C5" s="90"/>
      <c r="D5" s="90"/>
      <c r="E5" s="9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"/>
    </row>
    <row r="6" spans="1:18" ht="16.5" thickBot="1">
      <c r="A6" s="102" t="s">
        <v>27</v>
      </c>
      <c r="B6" s="103" t="s">
        <v>101</v>
      </c>
      <c r="C6" s="103" t="s">
        <v>102</v>
      </c>
      <c r="D6" s="104" t="s">
        <v>103</v>
      </c>
      <c r="E6" s="322"/>
      <c r="F6" s="322"/>
      <c r="G6" s="322"/>
      <c r="H6" s="322"/>
      <c r="I6" s="322"/>
      <c r="J6" s="322"/>
      <c r="K6" s="322"/>
      <c r="L6" s="322"/>
      <c r="M6" s="9"/>
      <c r="N6" s="9"/>
      <c r="O6" s="9"/>
      <c r="P6" s="9"/>
      <c r="Q6" s="323"/>
      <c r="R6" s="323"/>
    </row>
    <row r="7" spans="1:18" ht="15.75">
      <c r="A7" s="101" t="s">
        <v>28</v>
      </c>
      <c r="B7" s="141">
        <f>D44+E44+H44+J44+K44</f>
        <v>7106466</v>
      </c>
      <c r="C7" s="135">
        <v>5886000</v>
      </c>
      <c r="D7" s="136">
        <v>5886000</v>
      </c>
      <c r="E7" s="329"/>
      <c r="F7" s="329"/>
      <c r="G7" s="329"/>
      <c r="H7" s="329"/>
      <c r="I7" s="329"/>
      <c r="J7" s="329"/>
      <c r="K7" s="329"/>
      <c r="L7" s="329"/>
      <c r="M7" s="19"/>
      <c r="N7" s="208"/>
      <c r="O7" s="19"/>
      <c r="P7" s="208"/>
      <c r="Q7" s="323"/>
      <c r="R7" s="323"/>
    </row>
    <row r="8" spans="1:18" ht="15.75">
      <c r="A8" s="98" t="s">
        <v>72</v>
      </c>
      <c r="B8" s="142">
        <v>700</v>
      </c>
      <c r="C8" s="137">
        <v>700</v>
      </c>
      <c r="D8" s="138">
        <v>700</v>
      </c>
      <c r="E8" s="33"/>
      <c r="F8" s="72"/>
      <c r="G8" s="209"/>
      <c r="H8" s="72"/>
      <c r="I8" s="25"/>
      <c r="J8" s="73"/>
      <c r="K8" s="73"/>
      <c r="L8" s="25"/>
      <c r="M8" s="24"/>
      <c r="N8" s="208"/>
      <c r="O8" s="24"/>
      <c r="P8" s="208"/>
      <c r="Q8" s="24"/>
      <c r="R8" s="24"/>
    </row>
    <row r="9" spans="1:18" ht="15.75">
      <c r="A9" s="99" t="s">
        <v>85</v>
      </c>
      <c r="B9" s="142">
        <f>F44+G44+30000-B8</f>
        <v>653983.55000000005</v>
      </c>
      <c r="C9" s="137">
        <v>699300</v>
      </c>
      <c r="D9" s="138">
        <v>699300</v>
      </c>
      <c r="E9" s="72"/>
      <c r="F9" s="72"/>
      <c r="G9" s="209"/>
      <c r="H9" s="72"/>
      <c r="I9" s="73"/>
      <c r="J9" s="73"/>
      <c r="K9" s="73"/>
      <c r="L9" s="73"/>
      <c r="M9" s="71"/>
      <c r="N9" s="208"/>
      <c r="O9" s="71"/>
      <c r="P9" s="208"/>
      <c r="Q9" s="71"/>
      <c r="R9" s="71"/>
    </row>
    <row r="10" spans="1:18" ht="15.75">
      <c r="A10" s="100" t="s">
        <v>138</v>
      </c>
      <c r="B10" s="142">
        <f>P44</f>
        <v>28500</v>
      </c>
      <c r="C10" s="137">
        <v>0</v>
      </c>
      <c r="D10" s="138">
        <v>0</v>
      </c>
      <c r="E10" s="322"/>
      <c r="F10" s="322"/>
      <c r="G10" s="322"/>
      <c r="H10" s="322"/>
      <c r="I10" s="322"/>
      <c r="J10" s="322"/>
      <c r="K10" s="322"/>
      <c r="L10" s="322"/>
      <c r="M10" s="19"/>
      <c r="N10" s="208"/>
      <c r="O10" s="19"/>
      <c r="P10" s="208"/>
      <c r="Q10" s="323"/>
      <c r="R10" s="323"/>
    </row>
    <row r="11" spans="1:18" ht="15.75">
      <c r="A11" s="100" t="s">
        <v>31</v>
      </c>
      <c r="B11" s="142">
        <v>1036</v>
      </c>
      <c r="C11" s="137">
        <v>40000</v>
      </c>
      <c r="D11" s="138">
        <v>40000</v>
      </c>
      <c r="E11" s="10"/>
      <c r="F11" s="69"/>
      <c r="G11" s="207"/>
      <c r="H11" s="69"/>
      <c r="I11" s="18"/>
      <c r="J11" s="70"/>
      <c r="K11" s="70"/>
      <c r="L11" s="18"/>
      <c r="M11" s="19"/>
      <c r="N11" s="208"/>
      <c r="O11" s="19"/>
      <c r="P11" s="208"/>
      <c r="Q11" s="19"/>
      <c r="R11" s="19"/>
    </row>
    <row r="12" spans="1:18" ht="16.5" thickBot="1">
      <c r="A12" s="105" t="s">
        <v>30</v>
      </c>
      <c r="B12" s="143">
        <v>34500</v>
      </c>
      <c r="C12" s="139">
        <v>84000</v>
      </c>
      <c r="D12" s="140">
        <v>84000</v>
      </c>
      <c r="E12" s="6"/>
      <c r="F12" s="6"/>
      <c r="G12" s="6"/>
      <c r="H12" s="6"/>
      <c r="I12" s="11"/>
      <c r="J12" s="11"/>
      <c r="K12" s="11"/>
      <c r="L12" s="6"/>
      <c r="M12" s="6"/>
      <c r="N12" s="6"/>
      <c r="O12" s="6"/>
      <c r="P12" s="6"/>
      <c r="Q12" s="6"/>
      <c r="R12" s="1"/>
    </row>
    <row r="13" spans="1:18" ht="16.5" thickBot="1">
      <c r="A13" s="206" t="s">
        <v>32</v>
      </c>
      <c r="B13" s="205">
        <f>SUM(B7:B12)</f>
        <v>7825185.5499999998</v>
      </c>
      <c r="C13" s="106">
        <v>6710000</v>
      </c>
      <c r="D13" s="107">
        <v>6710000</v>
      </c>
      <c r="E13" s="6"/>
      <c r="F13" s="6"/>
      <c r="G13" s="6"/>
      <c r="H13" s="6"/>
      <c r="I13" s="12"/>
      <c r="J13" s="12"/>
      <c r="K13" s="12"/>
      <c r="L13" s="6"/>
      <c r="M13" s="6"/>
      <c r="N13" s="6"/>
      <c r="O13" s="6"/>
      <c r="P13" s="6"/>
      <c r="Q13" s="6"/>
      <c r="R13" s="1"/>
    </row>
    <row r="14" spans="1:18" s="30" customFormat="1" ht="30.75" thickBot="1">
      <c r="A14" s="202" t="s">
        <v>118</v>
      </c>
      <c r="B14" s="203">
        <v>-30000</v>
      </c>
      <c r="C14" s="36"/>
      <c r="D14" s="36"/>
      <c r="E14" s="37"/>
      <c r="F14" s="37"/>
      <c r="G14" s="37"/>
      <c r="H14" s="37"/>
      <c r="I14" s="38"/>
      <c r="J14" s="38"/>
      <c r="K14" s="38"/>
      <c r="L14" s="37"/>
      <c r="M14" s="37"/>
      <c r="N14" s="37"/>
      <c r="O14" s="37"/>
      <c r="P14" s="37"/>
      <c r="Q14" s="37"/>
      <c r="R14" s="39"/>
    </row>
    <row r="15" spans="1:18" s="30" customFormat="1" ht="16.5" thickBot="1">
      <c r="A15" s="204" t="s">
        <v>32</v>
      </c>
      <c r="B15" s="201">
        <f>B13+B14</f>
        <v>7795185.5499999998</v>
      </c>
      <c r="C15" s="36"/>
      <c r="D15" s="36"/>
      <c r="E15" s="37"/>
      <c r="F15" s="37"/>
      <c r="G15" s="37"/>
      <c r="H15" s="37"/>
      <c r="I15" s="38"/>
      <c r="J15" s="38"/>
      <c r="K15" s="38"/>
      <c r="L15" s="37"/>
      <c r="M15" s="37"/>
      <c r="N15" s="37"/>
      <c r="O15" s="37"/>
      <c r="P15" s="37"/>
      <c r="Q15" s="37"/>
      <c r="R15" s="39"/>
    </row>
    <row r="16" spans="1:18" s="30" customFormat="1" ht="15.75">
      <c r="A16" s="35"/>
      <c r="B16" s="36"/>
      <c r="C16" s="36"/>
      <c r="D16" s="36"/>
      <c r="E16" s="37"/>
      <c r="F16" s="37"/>
      <c r="G16" s="37"/>
      <c r="H16" s="37"/>
      <c r="I16" s="38"/>
      <c r="J16" s="38"/>
      <c r="K16" s="38"/>
      <c r="L16" s="37"/>
      <c r="M16" s="37"/>
      <c r="N16" s="37"/>
      <c r="O16" s="37"/>
      <c r="P16" s="37"/>
      <c r="Q16" s="37"/>
      <c r="R16" s="39"/>
    </row>
    <row r="17" spans="1:19" ht="15.75">
      <c r="A17" s="20" t="s">
        <v>53</v>
      </c>
      <c r="B17" s="21">
        <v>8532</v>
      </c>
      <c r="C17" s="1" t="s">
        <v>54</v>
      </c>
      <c r="D17" s="1"/>
      <c r="E17" s="1"/>
      <c r="F17" s="1"/>
      <c r="G17" s="1"/>
      <c r="H17" s="1"/>
      <c r="I17" s="1"/>
      <c r="J17" s="1"/>
      <c r="K17" s="1"/>
      <c r="Q17" s="6"/>
      <c r="R17" s="1"/>
    </row>
    <row r="18" spans="1:19" ht="15.75">
      <c r="A18" s="20" t="s">
        <v>55</v>
      </c>
      <c r="B18" s="74">
        <v>1887211</v>
      </c>
      <c r="C18" s="1" t="s">
        <v>56</v>
      </c>
      <c r="D18" s="1"/>
      <c r="E18" s="1"/>
      <c r="F18" s="1"/>
      <c r="G18" s="1"/>
      <c r="H18" s="1"/>
      <c r="I18" s="1"/>
      <c r="J18" s="1"/>
      <c r="K18" s="1"/>
      <c r="Q18" s="6"/>
      <c r="R18" s="1"/>
    </row>
    <row r="19" spans="1:19" ht="15.75">
      <c r="A19" s="20" t="s">
        <v>57</v>
      </c>
      <c r="B19" s="1">
        <v>912</v>
      </c>
      <c r="C19" s="1" t="s">
        <v>58</v>
      </c>
      <c r="D19" s="1"/>
      <c r="E19" s="1"/>
      <c r="F19" s="1"/>
      <c r="G19" s="1"/>
      <c r="H19" s="1"/>
      <c r="I19" s="1"/>
      <c r="J19" s="1"/>
      <c r="K19" s="1"/>
      <c r="Q19" s="6"/>
      <c r="R19" s="1"/>
    </row>
    <row r="20" spans="1:19" ht="15.75">
      <c r="A20" s="20" t="s">
        <v>59</v>
      </c>
      <c r="B20" s="1">
        <v>487</v>
      </c>
      <c r="C20" s="1" t="s">
        <v>91</v>
      </c>
      <c r="D20" s="1"/>
      <c r="E20" s="1"/>
      <c r="F20" s="1"/>
      <c r="G20" s="1"/>
      <c r="H20" s="1"/>
      <c r="I20" s="1"/>
      <c r="J20" s="1"/>
      <c r="K20" s="1"/>
      <c r="Q20" s="6"/>
      <c r="R20" s="1"/>
    </row>
    <row r="21" spans="1:19" ht="15.7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Q21" s="6"/>
      <c r="R21" s="1"/>
    </row>
    <row r="22" spans="1:19" ht="15.75">
      <c r="A22" s="13"/>
      <c r="B22" s="14"/>
      <c r="C22" s="1"/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6"/>
      <c r="R22" s="1"/>
    </row>
    <row r="23" spans="1:19" ht="15.75">
      <c r="A23" s="13"/>
      <c r="B23" s="14"/>
      <c r="C23" s="1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"/>
      <c r="R23" s="1"/>
    </row>
    <row r="24" spans="1:19" ht="16.5" thickBot="1">
      <c r="A24" s="42" t="s">
        <v>33</v>
      </c>
      <c r="B24" s="43"/>
      <c r="C24" s="44"/>
      <c r="D24" s="43" t="s">
        <v>90</v>
      </c>
      <c r="E24" s="45"/>
      <c r="F24" s="45"/>
      <c r="G24" s="45"/>
      <c r="H24" s="45"/>
      <c r="I24" s="45"/>
      <c r="J24" s="45"/>
      <c r="K24" s="45"/>
      <c r="L24" s="44"/>
      <c r="M24" s="44"/>
      <c r="N24" s="44"/>
      <c r="O24" s="44"/>
      <c r="P24" s="44"/>
      <c r="Q24" s="46" t="s">
        <v>34</v>
      </c>
      <c r="R24" s="1"/>
    </row>
    <row r="25" spans="1:19" ht="90.75" thickBot="1">
      <c r="A25" s="95" t="s">
        <v>35</v>
      </c>
      <c r="B25" s="96" t="s">
        <v>36</v>
      </c>
      <c r="C25" s="97" t="s">
        <v>136</v>
      </c>
      <c r="D25" s="97" t="s">
        <v>37</v>
      </c>
      <c r="E25" s="97" t="s">
        <v>114</v>
      </c>
      <c r="F25" s="97" t="s">
        <v>85</v>
      </c>
      <c r="G25" s="97" t="s">
        <v>109</v>
      </c>
      <c r="H25" s="97" t="s">
        <v>98</v>
      </c>
      <c r="I25" s="97" t="s">
        <v>29</v>
      </c>
      <c r="J25" s="97" t="s">
        <v>99</v>
      </c>
      <c r="K25" s="97" t="s">
        <v>109</v>
      </c>
      <c r="L25" s="97" t="s">
        <v>30</v>
      </c>
      <c r="M25" s="97" t="s">
        <v>31</v>
      </c>
      <c r="N25" s="97" t="s">
        <v>109</v>
      </c>
      <c r="O25" s="97" t="s">
        <v>38</v>
      </c>
      <c r="P25" s="97" t="s">
        <v>109</v>
      </c>
      <c r="Q25" s="97" t="s">
        <v>137</v>
      </c>
      <c r="R25" s="1"/>
      <c r="S25" s="27"/>
    </row>
    <row r="26" spans="1:19" ht="16.5" thickBot="1">
      <c r="A26" s="117">
        <v>31</v>
      </c>
      <c r="B26" s="118" t="s">
        <v>39</v>
      </c>
      <c r="C26" s="119">
        <v>5887000</v>
      </c>
      <c r="D26" s="119">
        <v>5852000</v>
      </c>
      <c r="E26" s="119">
        <v>0</v>
      </c>
      <c r="F26" s="119">
        <v>0</v>
      </c>
      <c r="G26" s="119">
        <v>0</v>
      </c>
      <c r="H26" s="119">
        <v>35000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305">
        <v>0</v>
      </c>
      <c r="Q26" s="120">
        <f>D26+E26+F26+G26+H26+I26+J26+K26+L26+M26+N26+O26+P26</f>
        <v>5887000</v>
      </c>
      <c r="R26" s="1"/>
    </row>
    <row r="27" spans="1:19" ht="19.5" customHeight="1">
      <c r="A27" s="121">
        <v>311</v>
      </c>
      <c r="B27" s="47" t="s">
        <v>40</v>
      </c>
      <c r="C27" s="85">
        <v>4800000</v>
      </c>
      <c r="D27" s="193">
        <v>4800000</v>
      </c>
      <c r="E27" s="85">
        <v>0</v>
      </c>
      <c r="F27" s="81">
        <v>0</v>
      </c>
      <c r="G27" s="81">
        <v>0</v>
      </c>
      <c r="H27" s="81">
        <v>0</v>
      </c>
      <c r="I27" s="85">
        <v>0</v>
      </c>
      <c r="J27" s="85">
        <v>0</v>
      </c>
      <c r="K27" s="85">
        <v>0</v>
      </c>
      <c r="L27" s="199">
        <v>0</v>
      </c>
      <c r="M27" s="77">
        <v>0</v>
      </c>
      <c r="N27" s="77">
        <v>0</v>
      </c>
      <c r="O27" s="85">
        <v>0</v>
      </c>
      <c r="P27" s="306">
        <v>0</v>
      </c>
      <c r="Q27" s="134">
        <f t="shared" ref="Q27:Q44" si="0">D27+E27+F27+G27+H27+I27+J27+K27+L27+M27+N27+O27+P27</f>
        <v>4800000</v>
      </c>
      <c r="R27" s="1"/>
    </row>
    <row r="28" spans="1:19" ht="21" customHeight="1">
      <c r="A28" s="122">
        <v>312</v>
      </c>
      <c r="B28" s="48" t="s">
        <v>12</v>
      </c>
      <c r="C28" s="85">
        <v>205000</v>
      </c>
      <c r="D28" s="194">
        <v>170000</v>
      </c>
      <c r="E28" s="86">
        <v>0</v>
      </c>
      <c r="F28" s="82">
        <v>0</v>
      </c>
      <c r="G28" s="82">
        <v>0</v>
      </c>
      <c r="H28" s="82">
        <v>35000</v>
      </c>
      <c r="I28" s="86">
        <v>0</v>
      </c>
      <c r="J28" s="86">
        <v>0</v>
      </c>
      <c r="K28" s="86">
        <v>0</v>
      </c>
      <c r="L28" s="194">
        <v>0</v>
      </c>
      <c r="M28" s="78">
        <v>0</v>
      </c>
      <c r="N28" s="78">
        <v>0</v>
      </c>
      <c r="O28" s="86">
        <v>0</v>
      </c>
      <c r="P28" s="307">
        <v>0</v>
      </c>
      <c r="Q28" s="133">
        <f t="shared" si="0"/>
        <v>205000</v>
      </c>
      <c r="R28" s="1"/>
    </row>
    <row r="29" spans="1:19" ht="20.25" customHeight="1">
      <c r="A29" s="123">
        <v>313</v>
      </c>
      <c r="B29" s="49" t="s">
        <v>13</v>
      </c>
      <c r="C29" s="87">
        <v>882000</v>
      </c>
      <c r="D29" s="195">
        <v>882000</v>
      </c>
      <c r="E29" s="87">
        <v>0</v>
      </c>
      <c r="F29" s="83">
        <v>0</v>
      </c>
      <c r="G29" s="83">
        <v>0</v>
      </c>
      <c r="H29" s="83">
        <v>0</v>
      </c>
      <c r="I29" s="87">
        <v>0</v>
      </c>
      <c r="J29" s="87">
        <v>0</v>
      </c>
      <c r="K29" s="87">
        <v>0</v>
      </c>
      <c r="L29" s="195">
        <v>0</v>
      </c>
      <c r="M29" s="79">
        <v>0</v>
      </c>
      <c r="N29" s="79">
        <v>0</v>
      </c>
      <c r="O29" s="87">
        <v>0</v>
      </c>
      <c r="P29" s="308">
        <v>0</v>
      </c>
      <c r="Q29" s="133">
        <f t="shared" si="0"/>
        <v>882000</v>
      </c>
      <c r="R29" s="1"/>
    </row>
    <row r="30" spans="1:19" ht="16.5" thickBot="1">
      <c r="A30" s="125">
        <v>32</v>
      </c>
      <c r="B30" s="108" t="s">
        <v>14</v>
      </c>
      <c r="C30" s="109">
        <v>1619194.03</v>
      </c>
      <c r="D30" s="109">
        <v>194000</v>
      </c>
      <c r="E30" s="109">
        <v>242244.48000000001</v>
      </c>
      <c r="F30" s="109">
        <v>428949.55</v>
      </c>
      <c r="G30" s="109">
        <f>G31+G32+G33+G34+G35</f>
        <v>51784</v>
      </c>
      <c r="H30" s="109">
        <v>553500</v>
      </c>
      <c r="I30" s="109">
        <v>0</v>
      </c>
      <c r="J30" s="109">
        <v>165000</v>
      </c>
      <c r="K30" s="109">
        <f>K33</f>
        <v>1750</v>
      </c>
      <c r="L30" s="109">
        <v>34500</v>
      </c>
      <c r="M30" s="109">
        <v>1000</v>
      </c>
      <c r="N30" s="109">
        <v>0</v>
      </c>
      <c r="O30" s="109">
        <v>0</v>
      </c>
      <c r="P30" s="309">
        <v>0</v>
      </c>
      <c r="Q30" s="126">
        <f t="shared" si="0"/>
        <v>1672728.03</v>
      </c>
      <c r="R30" s="1"/>
    </row>
    <row r="31" spans="1:19" ht="33.75" customHeight="1">
      <c r="A31" s="121">
        <v>321</v>
      </c>
      <c r="B31" s="50" t="s">
        <v>71</v>
      </c>
      <c r="C31" s="85">
        <v>642318.03</v>
      </c>
      <c r="D31" s="196">
        <v>0</v>
      </c>
      <c r="E31" s="85">
        <v>39318.03</v>
      </c>
      <c r="F31" s="81">
        <v>43500</v>
      </c>
      <c r="G31" s="81">
        <v>-269</v>
      </c>
      <c r="H31" s="81">
        <v>553500</v>
      </c>
      <c r="I31" s="85">
        <v>0</v>
      </c>
      <c r="J31" s="85">
        <v>0</v>
      </c>
      <c r="K31" s="85">
        <v>0</v>
      </c>
      <c r="L31" s="199">
        <v>6000</v>
      </c>
      <c r="M31" s="77">
        <v>0</v>
      </c>
      <c r="N31" s="77">
        <v>0</v>
      </c>
      <c r="O31" s="85">
        <v>0</v>
      </c>
      <c r="P31" s="306">
        <v>0</v>
      </c>
      <c r="Q31" s="127">
        <f t="shared" si="0"/>
        <v>642049.03</v>
      </c>
      <c r="R31" s="1"/>
    </row>
    <row r="32" spans="1:19" ht="30" customHeight="1">
      <c r="A32" s="122">
        <v>322</v>
      </c>
      <c r="B32" s="51" t="s">
        <v>41</v>
      </c>
      <c r="C32" s="86">
        <v>128120.06</v>
      </c>
      <c r="D32" s="197">
        <v>0</v>
      </c>
      <c r="E32" s="86">
        <v>75120.06</v>
      </c>
      <c r="F32" s="82">
        <v>53000</v>
      </c>
      <c r="G32" s="82">
        <v>-9872</v>
      </c>
      <c r="H32" s="82">
        <v>0</v>
      </c>
      <c r="I32" s="86">
        <v>0</v>
      </c>
      <c r="J32" s="86">
        <v>0</v>
      </c>
      <c r="K32" s="86">
        <v>0</v>
      </c>
      <c r="L32" s="194">
        <v>0</v>
      </c>
      <c r="M32" s="78">
        <v>0</v>
      </c>
      <c r="N32" s="78">
        <v>0</v>
      </c>
      <c r="O32" s="86">
        <v>0</v>
      </c>
      <c r="P32" s="307">
        <v>0</v>
      </c>
      <c r="Q32" s="124">
        <f t="shared" si="0"/>
        <v>118248.06</v>
      </c>
      <c r="R32" s="1"/>
    </row>
    <row r="33" spans="1:18" ht="21.75" customHeight="1">
      <c r="A33" s="122">
        <v>323</v>
      </c>
      <c r="B33" s="48" t="s">
        <v>42</v>
      </c>
      <c r="C33" s="86">
        <v>728337.51</v>
      </c>
      <c r="D33" s="197">
        <v>180000</v>
      </c>
      <c r="E33" s="86">
        <v>99248.960000000006</v>
      </c>
      <c r="F33" s="82">
        <v>276088.55</v>
      </c>
      <c r="G33" s="82">
        <v>39925</v>
      </c>
      <c r="H33" s="82">
        <v>0</v>
      </c>
      <c r="I33" s="86">
        <v>0</v>
      </c>
      <c r="J33" s="86">
        <v>165000</v>
      </c>
      <c r="K33" s="86">
        <v>1750</v>
      </c>
      <c r="L33" s="194">
        <v>7000</v>
      </c>
      <c r="M33" s="78">
        <v>1000</v>
      </c>
      <c r="N33" s="78">
        <v>0</v>
      </c>
      <c r="O33" s="86">
        <v>0</v>
      </c>
      <c r="P33" s="307">
        <v>28500</v>
      </c>
      <c r="Q33" s="124">
        <f t="shared" si="0"/>
        <v>798512.51</v>
      </c>
      <c r="R33" s="1"/>
    </row>
    <row r="34" spans="1:18" ht="21.75" customHeight="1">
      <c r="A34" s="122">
        <v>324</v>
      </c>
      <c r="B34" s="48" t="s">
        <v>43</v>
      </c>
      <c r="C34" s="86">
        <v>33000</v>
      </c>
      <c r="D34" s="197">
        <v>0</v>
      </c>
      <c r="E34" s="86">
        <v>0</v>
      </c>
      <c r="F34" s="82">
        <v>11500</v>
      </c>
      <c r="G34" s="82">
        <v>600</v>
      </c>
      <c r="H34" s="82">
        <v>0</v>
      </c>
      <c r="I34" s="86">
        <v>0</v>
      </c>
      <c r="J34" s="86">
        <v>0</v>
      </c>
      <c r="K34" s="86">
        <v>0</v>
      </c>
      <c r="L34" s="194">
        <v>21500</v>
      </c>
      <c r="M34" s="78">
        <v>0</v>
      </c>
      <c r="N34" s="78">
        <v>0</v>
      </c>
      <c r="O34" s="86">
        <v>0</v>
      </c>
      <c r="P34" s="307">
        <v>0</v>
      </c>
      <c r="Q34" s="124">
        <f t="shared" si="0"/>
        <v>33600</v>
      </c>
      <c r="R34" s="1"/>
    </row>
    <row r="35" spans="1:18" ht="29.25">
      <c r="A35" s="122">
        <v>329</v>
      </c>
      <c r="B35" s="51" t="s">
        <v>44</v>
      </c>
      <c r="C35" s="86">
        <v>87418.43</v>
      </c>
      <c r="D35" s="197">
        <v>14000</v>
      </c>
      <c r="E35" s="86">
        <v>28557.43</v>
      </c>
      <c r="F35" s="82">
        <v>44861</v>
      </c>
      <c r="G35" s="82">
        <v>21400</v>
      </c>
      <c r="H35" s="82">
        <v>0</v>
      </c>
      <c r="I35" s="86">
        <v>0</v>
      </c>
      <c r="J35" s="86">
        <v>0</v>
      </c>
      <c r="K35" s="86">
        <v>0</v>
      </c>
      <c r="L35" s="194">
        <v>0</v>
      </c>
      <c r="M35" s="78">
        <v>0</v>
      </c>
      <c r="N35" s="78">
        <v>0</v>
      </c>
      <c r="O35" s="86">
        <v>0</v>
      </c>
      <c r="P35" s="307">
        <v>0</v>
      </c>
      <c r="Q35" s="124">
        <f t="shared" si="0"/>
        <v>108818.43</v>
      </c>
      <c r="R35" s="1"/>
    </row>
    <row r="36" spans="1:18" ht="16.5" thickBot="1">
      <c r="A36" s="125">
        <v>34</v>
      </c>
      <c r="B36" s="108" t="s">
        <v>18</v>
      </c>
      <c r="C36" s="109">
        <v>5571.52</v>
      </c>
      <c r="D36" s="109">
        <v>0</v>
      </c>
      <c r="E36" s="109">
        <v>2971.52</v>
      </c>
      <c r="F36" s="109">
        <v>2600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309">
        <v>0</v>
      </c>
      <c r="Q36" s="126">
        <f t="shared" si="0"/>
        <v>5571.52</v>
      </c>
      <c r="R36" s="1"/>
    </row>
    <row r="37" spans="1:18" ht="15.75">
      <c r="A37" s="121">
        <v>343</v>
      </c>
      <c r="B37" s="47" t="s">
        <v>45</v>
      </c>
      <c r="C37" s="86">
        <v>5571.52</v>
      </c>
      <c r="D37" s="76">
        <v>0</v>
      </c>
      <c r="E37" s="85">
        <v>2971.52</v>
      </c>
      <c r="F37" s="81">
        <v>2600</v>
      </c>
      <c r="G37" s="81">
        <v>0</v>
      </c>
      <c r="H37" s="81">
        <v>0</v>
      </c>
      <c r="I37" s="85">
        <v>0</v>
      </c>
      <c r="J37" s="85">
        <v>0</v>
      </c>
      <c r="K37" s="85">
        <v>0</v>
      </c>
      <c r="L37" s="199">
        <v>0</v>
      </c>
      <c r="M37" s="77">
        <v>0</v>
      </c>
      <c r="N37" s="77">
        <v>0</v>
      </c>
      <c r="O37" s="85">
        <v>0</v>
      </c>
      <c r="P37" s="306">
        <v>0</v>
      </c>
      <c r="Q37" s="127">
        <f t="shared" si="0"/>
        <v>5571.52</v>
      </c>
      <c r="R37" s="1"/>
    </row>
    <row r="38" spans="1:18" s="32" customFormat="1" ht="50.25" customHeight="1">
      <c r="A38" s="128">
        <v>41</v>
      </c>
      <c r="B38" s="111" t="s">
        <v>77</v>
      </c>
      <c r="C38" s="110">
        <v>0</v>
      </c>
      <c r="D38" s="112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310">
        <v>0</v>
      </c>
      <c r="Q38" s="129">
        <f t="shared" si="0"/>
        <v>0</v>
      </c>
      <c r="R38" s="26"/>
    </row>
    <row r="39" spans="1:18" ht="15.75">
      <c r="A39" s="130">
        <v>412</v>
      </c>
      <c r="B39" s="52" t="s">
        <v>78</v>
      </c>
      <c r="C39" s="88">
        <v>0</v>
      </c>
      <c r="D39" s="198">
        <v>0</v>
      </c>
      <c r="E39" s="88">
        <v>0</v>
      </c>
      <c r="F39" s="84">
        <v>0</v>
      </c>
      <c r="G39" s="84">
        <v>0</v>
      </c>
      <c r="H39" s="84">
        <v>0</v>
      </c>
      <c r="I39" s="88">
        <v>0</v>
      </c>
      <c r="J39" s="88">
        <v>0</v>
      </c>
      <c r="K39" s="88">
        <v>0</v>
      </c>
      <c r="L39" s="200">
        <v>0</v>
      </c>
      <c r="M39" s="80">
        <v>0</v>
      </c>
      <c r="N39" s="80">
        <v>0</v>
      </c>
      <c r="O39" s="88"/>
      <c r="P39" s="311">
        <v>0</v>
      </c>
      <c r="Q39" s="124">
        <f t="shared" si="0"/>
        <v>0</v>
      </c>
      <c r="R39" s="1"/>
    </row>
    <row r="40" spans="1:18" ht="45.75" thickBot="1">
      <c r="A40" s="125">
        <v>42</v>
      </c>
      <c r="B40" s="113" t="s">
        <v>46</v>
      </c>
      <c r="C40" s="109">
        <v>201350</v>
      </c>
      <c r="D40" s="109">
        <v>10000</v>
      </c>
      <c r="E40" s="109">
        <v>0</v>
      </c>
      <c r="F40" s="109">
        <v>141350</v>
      </c>
      <c r="G40" s="109">
        <v>0</v>
      </c>
      <c r="H40" s="109">
        <v>0</v>
      </c>
      <c r="I40" s="109">
        <v>0</v>
      </c>
      <c r="J40" s="109">
        <v>50000</v>
      </c>
      <c r="K40" s="109">
        <v>0</v>
      </c>
      <c r="L40" s="109">
        <v>0</v>
      </c>
      <c r="M40" s="109">
        <v>0</v>
      </c>
      <c r="N40" s="109">
        <f>N42</f>
        <v>36</v>
      </c>
      <c r="O40" s="109">
        <v>0</v>
      </c>
      <c r="P40" s="309">
        <v>0</v>
      </c>
      <c r="Q40" s="126">
        <f t="shared" si="0"/>
        <v>201386</v>
      </c>
      <c r="R40" s="1"/>
    </row>
    <row r="41" spans="1:18" ht="18" customHeight="1">
      <c r="A41" s="131">
        <v>422</v>
      </c>
      <c r="B41" s="53" t="s">
        <v>47</v>
      </c>
      <c r="C41" s="85">
        <v>190850</v>
      </c>
      <c r="D41" s="199">
        <v>0</v>
      </c>
      <c r="E41" s="89">
        <v>0</v>
      </c>
      <c r="F41" s="81">
        <v>140850</v>
      </c>
      <c r="G41" s="81">
        <v>0</v>
      </c>
      <c r="H41" s="81">
        <v>0</v>
      </c>
      <c r="I41" s="89">
        <v>0</v>
      </c>
      <c r="J41" s="89">
        <v>50000</v>
      </c>
      <c r="K41" s="89">
        <v>0</v>
      </c>
      <c r="L41" s="199">
        <v>0</v>
      </c>
      <c r="M41" s="77">
        <v>0</v>
      </c>
      <c r="N41" s="77">
        <v>0</v>
      </c>
      <c r="O41" s="89">
        <v>0</v>
      </c>
      <c r="P41" s="312">
        <v>0</v>
      </c>
      <c r="Q41" s="127">
        <f t="shared" si="0"/>
        <v>190850</v>
      </c>
      <c r="R41" s="1"/>
    </row>
    <row r="42" spans="1:18" ht="18.75" customHeight="1">
      <c r="A42" s="122">
        <v>424</v>
      </c>
      <c r="B42" s="54" t="s">
        <v>48</v>
      </c>
      <c r="C42" s="86">
        <v>10500</v>
      </c>
      <c r="D42" s="194">
        <v>10000</v>
      </c>
      <c r="E42" s="86">
        <v>0</v>
      </c>
      <c r="F42" s="82">
        <v>500</v>
      </c>
      <c r="G42" s="82">
        <v>0</v>
      </c>
      <c r="H42" s="82">
        <v>0</v>
      </c>
      <c r="I42" s="86">
        <v>0</v>
      </c>
      <c r="J42" s="86">
        <v>0</v>
      </c>
      <c r="K42" s="86">
        <v>0</v>
      </c>
      <c r="L42" s="194">
        <v>0</v>
      </c>
      <c r="M42" s="78">
        <v>0</v>
      </c>
      <c r="N42" s="78">
        <v>36</v>
      </c>
      <c r="O42" s="86">
        <v>0</v>
      </c>
      <c r="P42" s="307">
        <v>0</v>
      </c>
      <c r="Q42" s="124">
        <f t="shared" si="0"/>
        <v>10536</v>
      </c>
      <c r="R42" s="1"/>
    </row>
    <row r="43" spans="1:18" ht="18" customHeight="1" thickBot="1">
      <c r="A43" s="123">
        <v>426</v>
      </c>
      <c r="B43" s="114" t="s">
        <v>49</v>
      </c>
      <c r="C43" s="87">
        <v>0</v>
      </c>
      <c r="D43" s="195">
        <v>0</v>
      </c>
      <c r="E43" s="87">
        <v>0</v>
      </c>
      <c r="F43" s="83">
        <v>0</v>
      </c>
      <c r="G43" s="83">
        <v>0</v>
      </c>
      <c r="H43" s="83">
        <v>0</v>
      </c>
      <c r="I43" s="87">
        <v>0</v>
      </c>
      <c r="J43" s="87">
        <v>0</v>
      </c>
      <c r="K43" s="87">
        <v>0</v>
      </c>
      <c r="L43" s="195">
        <v>0</v>
      </c>
      <c r="M43" s="79">
        <v>0</v>
      </c>
      <c r="N43" s="79">
        <v>0</v>
      </c>
      <c r="O43" s="87">
        <v>0</v>
      </c>
      <c r="P43" s="308">
        <v>0</v>
      </c>
      <c r="Q43" s="132">
        <f t="shared" si="0"/>
        <v>0</v>
      </c>
      <c r="R43" s="1"/>
    </row>
    <row r="44" spans="1:18" ht="16.5" thickBot="1">
      <c r="A44" s="115"/>
      <c r="B44" s="116" t="s">
        <v>50</v>
      </c>
      <c r="C44" s="106">
        <v>7713115.5499999998</v>
      </c>
      <c r="D44" s="106">
        <v>6056000</v>
      </c>
      <c r="E44" s="106">
        <v>245216</v>
      </c>
      <c r="F44" s="106">
        <v>572899.55000000005</v>
      </c>
      <c r="G44" s="106">
        <f>G30</f>
        <v>51784</v>
      </c>
      <c r="H44" s="106">
        <v>588500</v>
      </c>
      <c r="I44" s="106">
        <v>0</v>
      </c>
      <c r="J44" s="106">
        <v>215000</v>
      </c>
      <c r="K44" s="106">
        <f>K30</f>
        <v>1750</v>
      </c>
      <c r="L44" s="106">
        <v>34500</v>
      </c>
      <c r="M44" s="106">
        <v>1000</v>
      </c>
      <c r="N44" s="106">
        <f>N40</f>
        <v>36</v>
      </c>
      <c r="O44" s="106">
        <f>O30</f>
        <v>0</v>
      </c>
      <c r="P44" s="205">
        <f>P33</f>
        <v>28500</v>
      </c>
      <c r="Q44" s="107">
        <f t="shared" si="0"/>
        <v>7795185.5499999998</v>
      </c>
      <c r="R44" s="1"/>
    </row>
    <row r="45" spans="1:18" ht="15.75">
      <c r="A45" s="55"/>
      <c r="B45" s="56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1"/>
    </row>
    <row r="46" spans="1:18" ht="15.75">
      <c r="A46" s="55"/>
      <c r="B46" s="56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1"/>
    </row>
    <row r="47" spans="1:18" ht="15.75">
      <c r="A47" s="59" t="s">
        <v>94</v>
      </c>
      <c r="B47" s="60"/>
      <c r="C47" s="43" t="s">
        <v>52</v>
      </c>
      <c r="D47" s="61"/>
      <c r="E47" s="62"/>
      <c r="F47" s="62"/>
      <c r="G47" s="62"/>
      <c r="H47" s="62"/>
      <c r="I47" s="43" t="s">
        <v>51</v>
      </c>
      <c r="J47" s="43"/>
      <c r="K47" s="43"/>
      <c r="L47" s="55"/>
      <c r="M47" s="93"/>
      <c r="N47" s="93"/>
      <c r="O47" s="43"/>
      <c r="P47" s="43"/>
      <c r="Q47" s="43"/>
      <c r="R47" s="1"/>
    </row>
    <row r="48" spans="1:18" ht="15.75">
      <c r="A48" s="59"/>
      <c r="B48" s="60"/>
      <c r="C48" s="43"/>
      <c r="D48" s="61"/>
      <c r="E48" s="62"/>
      <c r="F48" s="62"/>
      <c r="G48" s="62"/>
      <c r="H48" s="62"/>
      <c r="I48" s="43"/>
      <c r="J48" s="43"/>
      <c r="K48" s="43"/>
      <c r="L48" s="59" t="s">
        <v>116</v>
      </c>
      <c r="M48" s="93"/>
      <c r="N48" s="93"/>
      <c r="O48" s="43"/>
      <c r="P48" s="43"/>
      <c r="Q48" s="43"/>
      <c r="R48" s="1"/>
    </row>
    <row r="49" spans="1:18" ht="15.75">
      <c r="A49" s="64"/>
      <c r="B49" s="65"/>
      <c r="C49" s="75" t="s">
        <v>124</v>
      </c>
      <c r="D49" s="61"/>
      <c r="E49" s="44"/>
      <c r="F49" s="44"/>
      <c r="G49" s="44"/>
      <c r="H49" s="44"/>
      <c r="I49" s="44"/>
      <c r="J49" s="63"/>
      <c r="K49" s="63"/>
      <c r="L49" s="59"/>
      <c r="M49" s="63"/>
      <c r="N49" s="63"/>
      <c r="O49" s="44"/>
      <c r="P49" s="44"/>
      <c r="Q49" s="44"/>
      <c r="R49" s="16"/>
    </row>
    <row r="50" spans="1:18" ht="15.75">
      <c r="A50" s="66" t="s">
        <v>95</v>
      </c>
      <c r="B50" s="44"/>
      <c r="C50" s="44"/>
      <c r="D50" s="61"/>
      <c r="E50" s="44"/>
      <c r="F50" s="44"/>
      <c r="G50" s="44"/>
      <c r="H50" s="44"/>
      <c r="I50" s="44"/>
      <c r="J50" s="63"/>
      <c r="K50" s="63"/>
      <c r="L50" s="64"/>
      <c r="M50" s="63"/>
      <c r="N50" s="63"/>
      <c r="O50" s="44"/>
      <c r="P50" s="44"/>
      <c r="Q50" s="44"/>
      <c r="R50" s="17"/>
    </row>
    <row r="51" spans="1:18">
      <c r="J51" s="91"/>
      <c r="K51" s="91"/>
      <c r="L51" s="66" t="s">
        <v>117</v>
      </c>
      <c r="M51" s="91"/>
      <c r="N51" s="91"/>
    </row>
    <row r="64" spans="1:18" ht="26.25" customHeight="1"/>
    <row r="65" ht="17.25" customHeight="1"/>
    <row r="66" ht="18.75" customHeight="1"/>
    <row r="67" ht="21.75" customHeight="1"/>
    <row r="68" ht="28.5" customHeight="1"/>
    <row r="69" ht="27" customHeight="1"/>
    <row r="70" ht="20.25" customHeight="1"/>
    <row r="71" ht="16.5" customHeight="1"/>
    <row r="72" ht="17.25" customHeight="1"/>
    <row r="73" ht="17.25" customHeight="1"/>
    <row r="86" ht="34.5" customHeight="1"/>
    <row r="87" ht="22.5" customHeight="1"/>
    <row r="88" ht="15.75" customHeight="1"/>
    <row r="91" ht="27.75" customHeight="1"/>
    <row r="97" ht="39.75" customHeight="1"/>
    <row r="115" spans="1:18" ht="15.75">
      <c r="A115" s="13"/>
      <c r="B115" s="14"/>
      <c r="C115" s="1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</sheetData>
  <mergeCells count="8">
    <mergeCell ref="E10:L10"/>
    <mergeCell ref="Q10:R10"/>
    <mergeCell ref="A1:D1"/>
    <mergeCell ref="A2:Q2"/>
    <mergeCell ref="E6:L6"/>
    <mergeCell ref="Q6:R6"/>
    <mergeCell ref="E7:L7"/>
    <mergeCell ref="Q7:R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A15" zoomScale="75" zoomScaleNormal="75" workbookViewId="0">
      <selection activeCell="D26" sqref="D26"/>
    </sheetView>
  </sheetViews>
  <sheetFormatPr defaultRowHeight="15"/>
  <cols>
    <col min="1" max="1" width="26.140625" customWidth="1"/>
    <col min="2" max="2" width="18.42578125" customWidth="1"/>
    <col min="3" max="3" width="13.28515625" customWidth="1"/>
    <col min="4" max="4" width="18.42578125" customWidth="1"/>
    <col min="5" max="5" width="13" customWidth="1"/>
    <col min="6" max="6" width="15.140625" customWidth="1"/>
    <col min="7" max="7" width="19.5703125" style="30" customWidth="1"/>
    <col min="8" max="8" width="15.140625" customWidth="1"/>
    <col min="9" max="9" width="12.85546875" customWidth="1"/>
    <col min="10" max="10" width="15.140625" customWidth="1"/>
    <col min="11" max="11" width="15.28515625" customWidth="1"/>
    <col min="12" max="12" width="12.5703125" customWidth="1"/>
    <col min="13" max="13" width="15" customWidth="1"/>
  </cols>
  <sheetData>
    <row r="1" spans="1:13" ht="39" customHeight="1" thickBot="1">
      <c r="A1" s="162" t="s">
        <v>87</v>
      </c>
      <c r="B1" s="163"/>
      <c r="C1" s="34"/>
      <c r="K1" s="164" t="s">
        <v>60</v>
      </c>
      <c r="L1" s="313"/>
      <c r="M1" s="22"/>
    </row>
    <row r="2" spans="1:13" ht="21" thickBot="1">
      <c r="A2" s="330" t="s">
        <v>125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31.5" customHeight="1" thickBot="1">
      <c r="A3" s="146" t="s">
        <v>61</v>
      </c>
      <c r="B3" s="331" t="s">
        <v>108</v>
      </c>
      <c r="C3" s="332"/>
      <c r="D3" s="333"/>
      <c r="E3" s="333"/>
      <c r="F3" s="333"/>
      <c r="G3" s="333"/>
      <c r="H3" s="333"/>
      <c r="I3" s="333"/>
      <c r="J3" s="333"/>
      <c r="K3" s="333"/>
      <c r="L3" s="333"/>
      <c r="M3" s="334"/>
    </row>
    <row r="4" spans="1:13" ht="15" customHeight="1">
      <c r="A4" s="145" t="s">
        <v>83</v>
      </c>
      <c r="B4" s="335" t="s">
        <v>28</v>
      </c>
      <c r="C4" s="337" t="s">
        <v>109</v>
      </c>
      <c r="D4" s="337" t="s">
        <v>62</v>
      </c>
      <c r="E4" s="337" t="s">
        <v>109</v>
      </c>
      <c r="F4" s="337" t="s">
        <v>29</v>
      </c>
      <c r="G4" s="339" t="s">
        <v>30</v>
      </c>
      <c r="H4" s="339" t="s">
        <v>63</v>
      </c>
      <c r="I4" s="337" t="s">
        <v>109</v>
      </c>
      <c r="J4" s="337" t="s">
        <v>119</v>
      </c>
      <c r="K4" s="339" t="s">
        <v>38</v>
      </c>
      <c r="L4" s="337" t="s">
        <v>109</v>
      </c>
      <c r="M4" s="341" t="s">
        <v>64</v>
      </c>
    </row>
    <row r="5" spans="1:13" ht="123.75" customHeight="1" thickBot="1">
      <c r="A5" s="144" t="s">
        <v>84</v>
      </c>
      <c r="B5" s="336"/>
      <c r="C5" s="343"/>
      <c r="D5" s="338"/>
      <c r="E5" s="343"/>
      <c r="F5" s="338"/>
      <c r="G5" s="340"/>
      <c r="H5" s="340"/>
      <c r="I5" s="343"/>
      <c r="J5" s="343"/>
      <c r="K5" s="340"/>
      <c r="L5" s="343"/>
      <c r="M5" s="342"/>
    </row>
    <row r="6" spans="1:13" ht="53.25" customHeight="1">
      <c r="A6" s="152" t="s">
        <v>73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314"/>
      <c r="M6" s="154"/>
    </row>
    <row r="7" spans="1:13" ht="54" customHeight="1">
      <c r="A7" s="147" t="s">
        <v>70</v>
      </c>
      <c r="B7" s="155"/>
      <c r="C7" s="155"/>
      <c r="D7" s="155"/>
      <c r="E7" s="155"/>
      <c r="F7" s="155"/>
      <c r="G7" s="155">
        <f>30000-11000</f>
        <v>19000</v>
      </c>
      <c r="H7" s="155"/>
      <c r="I7" s="155"/>
      <c r="J7" s="155"/>
      <c r="K7" s="155"/>
      <c r="L7" s="315"/>
      <c r="M7" s="156"/>
    </row>
    <row r="8" spans="1:13" ht="72.75" customHeight="1">
      <c r="A8" s="147" t="s">
        <v>74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315"/>
      <c r="M8" s="156"/>
    </row>
    <row r="9" spans="1:13" ht="63" customHeight="1">
      <c r="A9" s="147" t="s">
        <v>111</v>
      </c>
      <c r="B9" s="155"/>
      <c r="C9" s="155"/>
      <c r="D9" s="155"/>
      <c r="E9" s="155"/>
      <c r="F9" s="155"/>
      <c r="G9" s="155">
        <f>18500-18500</f>
        <v>0</v>
      </c>
      <c r="H9" s="155"/>
      <c r="I9" s="155"/>
      <c r="J9" s="155"/>
      <c r="K9" s="155"/>
      <c r="L9" s="315"/>
      <c r="M9" s="156"/>
    </row>
    <row r="10" spans="1:13" ht="28.5" customHeight="1">
      <c r="A10" s="148" t="s">
        <v>105</v>
      </c>
      <c r="B10" s="157">
        <f>5186000+870000</f>
        <v>6056000</v>
      </c>
      <c r="C10" s="157"/>
      <c r="D10" s="155"/>
      <c r="E10" s="155"/>
      <c r="F10" s="155"/>
      <c r="G10" s="155"/>
      <c r="H10" s="155"/>
      <c r="I10" s="155"/>
      <c r="J10" s="155"/>
      <c r="K10" s="155"/>
      <c r="L10" s="315"/>
      <c r="M10" s="156"/>
    </row>
    <row r="11" spans="1:13" ht="28.5" customHeight="1">
      <c r="A11" s="147" t="s">
        <v>80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315"/>
      <c r="M11" s="156"/>
    </row>
    <row r="12" spans="1:13" ht="28.5" customHeight="1">
      <c r="A12" s="147" t="s">
        <v>75</v>
      </c>
      <c r="B12" s="155"/>
      <c r="C12" s="155"/>
      <c r="D12" s="155"/>
      <c r="E12" s="155"/>
      <c r="F12" s="155"/>
      <c r="G12" s="155">
        <f>18000-2500</f>
        <v>15500</v>
      </c>
      <c r="H12" s="155"/>
      <c r="I12" s="155"/>
      <c r="J12" s="155"/>
      <c r="K12" s="155"/>
      <c r="L12" s="315"/>
      <c r="M12" s="156"/>
    </row>
    <row r="13" spans="1:13" ht="33" customHeight="1">
      <c r="A13" s="147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315"/>
      <c r="M13" s="156"/>
    </row>
    <row r="14" spans="1:13" ht="28.5" customHeight="1">
      <c r="A14" s="147" t="s">
        <v>66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15"/>
      <c r="M14" s="156"/>
    </row>
    <row r="15" spans="1:13" ht="28.5" customHeight="1">
      <c r="A15" s="147" t="s">
        <v>120</v>
      </c>
      <c r="B15" s="155"/>
      <c r="C15" s="155"/>
      <c r="D15" s="155">
        <f>558613.55+44286</f>
        <v>602899.55000000005</v>
      </c>
      <c r="E15" s="155">
        <v>51784</v>
      </c>
      <c r="F15" s="155"/>
      <c r="G15" s="155"/>
      <c r="H15" s="155"/>
      <c r="I15" s="155"/>
      <c r="J15" s="155"/>
      <c r="K15" s="155"/>
      <c r="L15" s="315"/>
      <c r="M15" s="156"/>
    </row>
    <row r="16" spans="1:13" ht="30.75" customHeight="1">
      <c r="A16" s="147" t="s">
        <v>67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315"/>
      <c r="M16" s="156"/>
    </row>
    <row r="17" spans="1:15" ht="29.25" customHeight="1">
      <c r="A17" s="149" t="s">
        <v>68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316"/>
      <c r="M17" s="159"/>
    </row>
    <row r="18" spans="1:15" ht="30" customHeight="1">
      <c r="A18" s="150" t="s">
        <v>96</v>
      </c>
      <c r="B18" s="155">
        <v>245216</v>
      </c>
      <c r="C18" s="155">
        <v>0</v>
      </c>
      <c r="D18" s="155"/>
      <c r="E18" s="155"/>
      <c r="F18" s="155"/>
      <c r="G18" s="155"/>
      <c r="H18" s="155"/>
      <c r="I18" s="155"/>
      <c r="J18" s="155"/>
      <c r="K18" s="155"/>
      <c r="L18" s="315"/>
      <c r="M18" s="156"/>
    </row>
    <row r="19" spans="1:15" ht="23.25" customHeight="1">
      <c r="A19" s="150" t="s">
        <v>88</v>
      </c>
      <c r="B19" s="155">
        <v>215000</v>
      </c>
      <c r="C19" s="155">
        <v>1750</v>
      </c>
      <c r="D19" s="155"/>
      <c r="E19" s="155"/>
      <c r="F19" s="155"/>
      <c r="G19" s="155"/>
      <c r="H19" s="155"/>
      <c r="I19" s="155"/>
      <c r="J19" s="155"/>
      <c r="K19" s="155"/>
      <c r="L19" s="315"/>
      <c r="M19" s="156"/>
    </row>
    <row r="20" spans="1:15" ht="96.75" customHeight="1">
      <c r="A20" s="147" t="s">
        <v>93</v>
      </c>
      <c r="B20" s="155">
        <f>323500+265000</f>
        <v>588500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315"/>
      <c r="M20" s="156"/>
    </row>
    <row r="21" spans="1:15" ht="46.5" customHeight="1">
      <c r="A21" s="147" t="s">
        <v>104</v>
      </c>
      <c r="B21" s="155"/>
      <c r="C21" s="155"/>
      <c r="D21" s="155"/>
      <c r="E21" s="155"/>
      <c r="F21" s="155"/>
      <c r="G21" s="155"/>
      <c r="H21" s="155">
        <f>11000-10000</f>
        <v>1000</v>
      </c>
      <c r="I21" s="155">
        <v>36</v>
      </c>
      <c r="J21" s="155"/>
      <c r="K21" s="155"/>
      <c r="L21" s="315"/>
      <c r="M21" s="156"/>
    </row>
    <row r="22" spans="1:15" ht="46.5" customHeight="1">
      <c r="A22" s="318" t="s">
        <v>141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316">
        <v>28500</v>
      </c>
      <c r="M22" s="159"/>
    </row>
    <row r="23" spans="1:15" ht="46.5" customHeight="1" thickBot="1">
      <c r="A23" s="151" t="s">
        <v>113</v>
      </c>
      <c r="B23" s="160"/>
      <c r="C23" s="160"/>
      <c r="D23" s="160"/>
      <c r="E23" s="160"/>
      <c r="F23" s="160"/>
      <c r="G23" s="160"/>
      <c r="H23" s="160"/>
      <c r="I23" s="160"/>
      <c r="J23" s="160">
        <v>-3000</v>
      </c>
      <c r="K23" s="160"/>
      <c r="L23" s="317"/>
      <c r="M23" s="161"/>
    </row>
    <row r="24" spans="1:15" ht="18.75" customHeight="1" thickBot="1">
      <c r="A24" s="187" t="s">
        <v>69</v>
      </c>
      <c r="B24" s="188">
        <f>SUM(B10:B23)</f>
        <v>7104716</v>
      </c>
      <c r="C24" s="188">
        <f>SUM(C10:C23)</f>
        <v>1750</v>
      </c>
      <c r="D24" s="188">
        <f>SUM(D15:D23)</f>
        <v>602899.55000000005</v>
      </c>
      <c r="E24" s="188">
        <f>SUM(E15:E23)</f>
        <v>51784</v>
      </c>
      <c r="F24" s="189"/>
      <c r="G24" s="184">
        <f>SUM(G6:G23)</f>
        <v>34500</v>
      </c>
      <c r="H24" s="179">
        <f>SUM(H21:H23)</f>
        <v>1000</v>
      </c>
      <c r="I24" s="179">
        <f>SUM(I21:I23)</f>
        <v>36</v>
      </c>
      <c r="J24" s="179">
        <v>-30000</v>
      </c>
      <c r="K24" s="179">
        <f>SUM(K6:K21)</f>
        <v>0</v>
      </c>
      <c r="L24" s="179">
        <v>28500</v>
      </c>
      <c r="M24" s="179">
        <v>0</v>
      </c>
    </row>
    <row r="25" spans="1:15" ht="65.25" customHeight="1" thickBot="1">
      <c r="A25" s="185"/>
      <c r="B25" s="186" t="s">
        <v>139</v>
      </c>
      <c r="C25" s="186"/>
      <c r="D25" s="345">
        <f>B24+D24+G24+H24+J24</f>
        <v>7713115.5499999998</v>
      </c>
      <c r="E25" s="345"/>
      <c r="F25" s="346"/>
      <c r="G25" s="180" t="s">
        <v>112</v>
      </c>
      <c r="H25" s="181" t="s">
        <v>140</v>
      </c>
      <c r="I25" s="182">
        <f>B24+C24+D24+E24+G24+H24+I24+J24+L24</f>
        <v>7795185.5499999998</v>
      </c>
      <c r="J25" s="344"/>
      <c r="K25" s="344"/>
      <c r="L25" s="210"/>
      <c r="M25" s="183"/>
    </row>
    <row r="26" spans="1:15">
      <c r="A26" s="40"/>
      <c r="B26" s="41"/>
      <c r="C26" s="41"/>
      <c r="D26" s="41"/>
      <c r="E26" s="41"/>
      <c r="F26" s="41"/>
      <c r="G26" s="31"/>
      <c r="H26" s="41"/>
      <c r="I26" s="41"/>
      <c r="J26" s="41"/>
      <c r="K26" s="41"/>
      <c r="L26" s="41"/>
      <c r="M26" s="41"/>
    </row>
    <row r="27" spans="1:15">
      <c r="A27" s="28"/>
      <c r="B27" s="29"/>
      <c r="C27" s="29"/>
      <c r="D27" s="29"/>
      <c r="E27" s="29"/>
      <c r="F27" s="29"/>
      <c r="G27" s="31"/>
      <c r="H27" s="41"/>
      <c r="I27" s="41"/>
      <c r="J27" s="41"/>
      <c r="K27" s="41"/>
      <c r="L27" s="41"/>
      <c r="M27" s="41"/>
    </row>
    <row r="28" spans="1:15" ht="15" customHeight="1">
      <c r="A28" s="350"/>
      <c r="B28" s="350"/>
      <c r="C28" s="350"/>
      <c r="D28" s="350"/>
      <c r="E28" s="350"/>
      <c r="F28" s="350"/>
      <c r="G28" s="31"/>
      <c r="H28" s="41"/>
      <c r="I28" s="41"/>
      <c r="J28" s="41"/>
      <c r="K28" s="41"/>
      <c r="L28" s="41"/>
      <c r="M28" s="41"/>
    </row>
    <row r="29" spans="1:15" ht="15" customHeight="1">
      <c r="A29" s="347"/>
      <c r="B29" s="347"/>
      <c r="C29" s="347"/>
      <c r="D29" s="347"/>
      <c r="E29" s="347"/>
      <c r="F29" s="347"/>
      <c r="G29" s="165"/>
      <c r="H29" s="41"/>
      <c r="I29" s="41"/>
      <c r="J29" s="41"/>
      <c r="K29" s="41"/>
      <c r="L29" s="41"/>
      <c r="M29" s="41"/>
    </row>
    <row r="30" spans="1:15" ht="18">
      <c r="A30" s="166"/>
      <c r="B30" s="167"/>
      <c r="C30" s="167"/>
      <c r="D30" s="167"/>
      <c r="E30" s="167"/>
      <c r="F30" s="167"/>
      <c r="G30" s="165"/>
      <c r="H30" s="41"/>
      <c r="I30" s="41"/>
      <c r="J30" s="41"/>
      <c r="K30" s="41"/>
      <c r="L30" s="41"/>
      <c r="M30" s="41"/>
    </row>
    <row r="31" spans="1:15" ht="18">
      <c r="A31" s="166"/>
      <c r="B31" s="167"/>
      <c r="C31" s="167"/>
      <c r="D31" s="167"/>
      <c r="E31" s="167"/>
      <c r="F31" s="167"/>
      <c r="G31" s="165"/>
      <c r="H31" s="41"/>
      <c r="I31" s="41"/>
      <c r="J31" s="41"/>
      <c r="K31" s="351"/>
      <c r="L31" s="351"/>
      <c r="M31" s="351"/>
    </row>
    <row r="32" spans="1:15" ht="18">
      <c r="A32" s="168" t="s">
        <v>94</v>
      </c>
      <c r="B32" s="169"/>
      <c r="C32" s="169"/>
      <c r="D32" s="169"/>
      <c r="E32" s="169"/>
      <c r="F32" s="170" t="s">
        <v>52</v>
      </c>
      <c r="G32" s="171"/>
      <c r="H32" s="43"/>
      <c r="I32" s="168" t="s">
        <v>116</v>
      </c>
      <c r="J32" s="169"/>
      <c r="K32" s="63"/>
      <c r="L32" s="63"/>
      <c r="M32" s="43"/>
      <c r="N32" s="91"/>
      <c r="O32" s="91"/>
    </row>
    <row r="33" spans="1:15" ht="18">
      <c r="A33" s="172"/>
      <c r="B33" s="169"/>
      <c r="C33" s="169"/>
      <c r="D33" s="169"/>
      <c r="E33" s="169"/>
      <c r="F33" s="173"/>
      <c r="G33" s="174" t="s">
        <v>115</v>
      </c>
      <c r="H33" s="63"/>
      <c r="I33" s="172"/>
      <c r="J33" s="172"/>
      <c r="K33" s="63"/>
      <c r="L33" s="63"/>
      <c r="M33" s="63"/>
      <c r="N33" s="91"/>
      <c r="O33" s="91"/>
    </row>
    <row r="34" spans="1:15" ht="18.75">
      <c r="A34" s="175" t="s">
        <v>95</v>
      </c>
      <c r="B34" s="176"/>
      <c r="C34" s="176"/>
      <c r="D34" s="176"/>
      <c r="E34" s="176"/>
      <c r="F34" s="176" t="s">
        <v>124</v>
      </c>
      <c r="G34" s="177"/>
      <c r="H34" s="67"/>
      <c r="I34" s="175" t="s">
        <v>117</v>
      </c>
      <c r="J34" s="176"/>
      <c r="K34" s="348"/>
      <c r="L34" s="348"/>
      <c r="M34" s="349"/>
      <c r="N34" s="91"/>
      <c r="O34" s="91"/>
    </row>
    <row r="35" spans="1:15" ht="18">
      <c r="A35" s="169"/>
      <c r="B35" s="169"/>
      <c r="C35" s="169"/>
      <c r="D35" s="169"/>
      <c r="E35" s="169"/>
      <c r="F35" s="169"/>
      <c r="G35" s="178"/>
      <c r="H35" s="23"/>
      <c r="I35" s="23"/>
      <c r="J35" s="23"/>
      <c r="K35" s="92"/>
      <c r="L35" s="92"/>
      <c r="M35" s="92"/>
      <c r="N35" s="91"/>
      <c r="O35" s="91"/>
    </row>
    <row r="36" spans="1:15">
      <c r="A36" s="61"/>
      <c r="B36" s="61"/>
      <c r="C36" s="61"/>
      <c r="D36" s="61"/>
      <c r="E36" s="61"/>
      <c r="F36" s="61"/>
      <c r="G36" s="68"/>
      <c r="H36" s="61"/>
      <c r="I36" s="61"/>
      <c r="J36" s="61"/>
      <c r="K36" s="93"/>
      <c r="L36" s="93"/>
      <c r="M36" s="93"/>
      <c r="N36" s="91"/>
      <c r="O36" s="91"/>
    </row>
  </sheetData>
  <mergeCells count="20">
    <mergeCell ref="J25:K25"/>
    <mergeCell ref="D25:F25"/>
    <mergeCell ref="A29:F29"/>
    <mergeCell ref="K34:M34"/>
    <mergeCell ref="A28:F28"/>
    <mergeCell ref="K31:M31"/>
    <mergeCell ref="A2:M2"/>
    <mergeCell ref="B3:M3"/>
    <mergeCell ref="B4:B5"/>
    <mergeCell ref="D4:D5"/>
    <mergeCell ref="F4:F5"/>
    <mergeCell ref="G4:G5"/>
    <mergeCell ref="H4:H5"/>
    <mergeCell ref="K4:K5"/>
    <mergeCell ref="M4:M5"/>
    <mergeCell ref="C4:C5"/>
    <mergeCell ref="E4:E5"/>
    <mergeCell ref="I4:I5"/>
    <mergeCell ref="J4:J5"/>
    <mergeCell ref="L4:L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Martina</cp:lastModifiedBy>
  <cp:lastPrinted>2018-07-26T06:18:01Z</cp:lastPrinted>
  <dcterms:created xsi:type="dcterms:W3CDTF">2013-09-12T11:30:46Z</dcterms:created>
  <dcterms:modified xsi:type="dcterms:W3CDTF">2018-12-08T15:02:11Z</dcterms:modified>
</cp:coreProperties>
</file>