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6880" windowHeight="13725" activeTab="1"/>
  </bookViews>
  <sheets>
    <sheet name="PRIHODI" sheetId="2" r:id="rId1"/>
    <sheet name="RASHODI" sheetId="1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" i="2"/>
  <c r="AB4"/>
  <c r="AB5"/>
  <c r="AE4"/>
  <c r="AE5"/>
  <c r="AD4"/>
  <c r="AD5"/>
  <c r="U5" l="1"/>
  <c r="S4"/>
  <c r="S5"/>
  <c r="S7"/>
  <c r="R4"/>
  <c r="R5"/>
  <c r="F4"/>
  <c r="F5"/>
  <c r="AT6" i="1" l="1"/>
  <c r="AT7"/>
  <c r="AT8"/>
  <c r="AT9"/>
  <c r="AT10"/>
  <c r="AT11"/>
  <c r="AT12"/>
  <c r="AT13"/>
  <c r="AT14"/>
  <c r="AT15"/>
  <c r="AT16"/>
  <c r="AT17"/>
  <c r="AT18"/>
  <c r="AT19"/>
  <c r="AT20"/>
  <c r="AT21"/>
  <c r="AT25"/>
  <c r="AT26"/>
  <c r="AT27"/>
  <c r="AT28"/>
  <c r="AT29"/>
  <c r="AT30"/>
  <c r="AT31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5"/>
  <c r="AT96"/>
  <c r="AT97"/>
  <c r="AT98"/>
  <c r="AT100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S24"/>
  <c r="AS6"/>
  <c r="AS7"/>
  <c r="AS8"/>
  <c r="AS9"/>
  <c r="AS10"/>
  <c r="AS11"/>
  <c r="AS12"/>
  <c r="AS13"/>
  <c r="AS14"/>
  <c r="AS15"/>
  <c r="AS16"/>
  <c r="AS17"/>
  <c r="AS18"/>
  <c r="AS19"/>
  <c r="AS20"/>
  <c r="AS21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4"/>
  <c r="AD23" l="1"/>
  <c r="AD22"/>
  <c r="U24" l="1"/>
  <c r="V68"/>
  <c r="V96" l="1"/>
  <c r="U94"/>
  <c r="U8"/>
  <c r="AD94"/>
  <c r="AA22" l="1"/>
  <c r="AA23"/>
  <c r="AB24"/>
  <c r="R24"/>
  <c r="R23"/>
  <c r="R22" s="1"/>
  <c r="R5" s="1"/>
  <c r="R4" s="1"/>
  <c r="AA24"/>
  <c r="AA94"/>
  <c r="S23"/>
  <c r="S22" s="1"/>
  <c r="S5" s="1"/>
  <c r="S4" s="1"/>
  <c r="S66"/>
  <c r="M4"/>
  <c r="E4"/>
  <c r="L4" l="1"/>
  <c r="F106"/>
  <c r="F107"/>
  <c r="F108"/>
  <c r="G67"/>
  <c r="Z4" i="2"/>
  <c r="T4"/>
  <c r="Q4"/>
  <c r="E4"/>
  <c r="AS7"/>
  <c r="T94" i="1" l="1"/>
  <c r="Z24"/>
  <c r="Z23" s="1"/>
  <c r="Z102"/>
  <c r="V67"/>
  <c r="T24" l="1"/>
  <c r="T8"/>
  <c r="S86"/>
  <c r="M104"/>
  <c r="L102"/>
  <c r="M102"/>
  <c r="K102"/>
  <c r="F117"/>
  <c r="E117"/>
  <c r="E102"/>
  <c r="E94"/>
  <c r="E24"/>
  <c r="T5" i="2" l="1"/>
  <c r="AS8" l="1"/>
  <c r="AS9"/>
  <c r="AS10"/>
  <c r="AS11"/>
  <c r="AS12"/>
  <c r="AS13"/>
  <c r="AS14"/>
  <c r="AS15"/>
  <c r="AS16"/>
  <c r="AS17"/>
  <c r="AS18"/>
  <c r="AS19"/>
  <c r="AS20"/>
  <c r="AS21"/>
  <c r="AS6"/>
  <c r="U4" l="1"/>
  <c r="V12"/>
  <c r="V10"/>
  <c r="V11"/>
  <c r="V13"/>
  <c r="V14"/>
  <c r="V15"/>
  <c r="V16"/>
  <c r="V17"/>
  <c r="V18"/>
  <c r="V19"/>
  <c r="V20"/>
  <c r="V21"/>
  <c r="V9"/>
  <c r="AE7"/>
  <c r="AE8"/>
  <c r="AE9"/>
  <c r="AE10"/>
  <c r="AE11"/>
  <c r="AE12"/>
  <c r="AE13"/>
  <c r="AE14"/>
  <c r="AE15"/>
  <c r="AE16"/>
  <c r="AE17"/>
  <c r="AE18"/>
  <c r="AE19"/>
  <c r="AE20"/>
  <c r="AE21"/>
  <c r="AE6"/>
  <c r="AB7"/>
  <c r="AT7" s="1"/>
  <c r="AB8"/>
  <c r="AT8" s="1"/>
  <c r="AB9"/>
  <c r="AB10"/>
  <c r="AB11"/>
  <c r="AB12"/>
  <c r="AB13"/>
  <c r="AB14"/>
  <c r="AB15"/>
  <c r="AB16"/>
  <c r="AB17"/>
  <c r="AB18"/>
  <c r="AB19"/>
  <c r="AB20"/>
  <c r="AB6"/>
  <c r="V5" l="1"/>
  <c r="V4" s="1"/>
  <c r="AA4"/>
  <c r="AH99" i="1" l="1"/>
  <c r="V24"/>
  <c r="V10"/>
  <c r="V11"/>
  <c r="V12"/>
  <c r="V13"/>
  <c r="V14"/>
  <c r="V15"/>
  <c r="V16"/>
  <c r="V17"/>
  <c r="V18"/>
  <c r="V19"/>
  <c r="V20"/>
  <c r="V9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25"/>
  <c r="V97"/>
  <c r="V98"/>
  <c r="V99"/>
  <c r="V100"/>
  <c r="V101"/>
  <c r="V95"/>
  <c r="AE97"/>
  <c r="AE98"/>
  <c r="AE100"/>
  <c r="AE101"/>
  <c r="AE95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26"/>
  <c r="AE12"/>
  <c r="AE13"/>
  <c r="AE14"/>
  <c r="AE15"/>
  <c r="AE16"/>
  <c r="AE17"/>
  <c r="AE18"/>
  <c r="AE20"/>
  <c r="AE11"/>
  <c r="AE6"/>
  <c r="AE7"/>
  <c r="AE8"/>
  <c r="AE94"/>
  <c r="G116"/>
  <c r="AB104"/>
  <c r="AB103"/>
  <c r="AB102"/>
  <c r="AB101"/>
  <c r="AB100"/>
  <c r="AB99"/>
  <c r="AB98"/>
  <c r="AB97"/>
  <c r="AB95"/>
  <c r="AB94"/>
  <c r="AB23" s="1"/>
  <c r="AB22" s="1"/>
  <c r="AB4" s="1"/>
  <c r="AB5" s="1"/>
  <c r="AB10"/>
  <c r="AB11"/>
  <c r="AB12"/>
  <c r="AB13"/>
  <c r="AB14"/>
  <c r="AB15"/>
  <c r="AB16"/>
  <c r="AB17"/>
  <c r="AB18"/>
  <c r="AB20"/>
  <c r="AB9"/>
  <c r="AB8"/>
  <c r="AB6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25"/>
  <c r="G127"/>
  <c r="G126"/>
  <c r="G125"/>
  <c r="G119"/>
  <c r="G120"/>
  <c r="G121"/>
  <c r="G122"/>
  <c r="G123"/>
  <c r="G124"/>
  <c r="G118"/>
  <c r="G108"/>
  <c r="G107"/>
  <c r="G106"/>
  <c r="G110"/>
  <c r="G111"/>
  <c r="G112"/>
  <c r="G113"/>
  <c r="G114"/>
  <c r="G115"/>
  <c r="G109"/>
  <c r="G104"/>
  <c r="G105"/>
  <c r="G103"/>
  <c r="F102"/>
  <c r="F94"/>
  <c r="F24"/>
  <c r="AS24" s="1"/>
  <c r="G97"/>
  <c r="G98"/>
  <c r="G99"/>
  <c r="G100"/>
  <c r="G101"/>
  <c r="AT101" s="1"/>
  <c r="G95"/>
  <c r="G27"/>
  <c r="G28"/>
  <c r="G29"/>
  <c r="G30"/>
  <c r="G31"/>
  <c r="G32"/>
  <c r="AT32" s="1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26"/>
  <c r="G10"/>
  <c r="G11"/>
  <c r="G12"/>
  <c r="G13"/>
  <c r="G14"/>
  <c r="G15"/>
  <c r="G16"/>
  <c r="G17"/>
  <c r="G18"/>
  <c r="G20"/>
  <c r="G9"/>
  <c r="G7"/>
  <c r="G8"/>
  <c r="G6"/>
  <c r="AQ108"/>
  <c r="AQ107"/>
  <c r="AQ106" s="1"/>
  <c r="AQ94"/>
  <c r="AQ24"/>
  <c r="AQ8"/>
  <c r="AQ7" s="1"/>
  <c r="AQ6" s="1"/>
  <c r="AP108"/>
  <c r="AP107" s="1"/>
  <c r="AP106" s="1"/>
  <c r="AO108"/>
  <c r="AN108"/>
  <c r="AM108"/>
  <c r="AL108"/>
  <c r="AK108"/>
  <c r="AJ108"/>
  <c r="AI108"/>
  <c r="AO107"/>
  <c r="AN107"/>
  <c r="AM107"/>
  <c r="AL107"/>
  <c r="AK107"/>
  <c r="AJ107"/>
  <c r="AI107"/>
  <c r="AO106"/>
  <c r="AN106"/>
  <c r="AM106"/>
  <c r="AL106"/>
  <c r="AK106"/>
  <c r="AJ106"/>
  <c r="AI106"/>
  <c r="AP94"/>
  <c r="AO94"/>
  <c r="AN94"/>
  <c r="AM94"/>
  <c r="AL94"/>
  <c r="AK94"/>
  <c r="AJ94"/>
  <c r="AI94"/>
  <c r="AP24"/>
  <c r="AP23" s="1"/>
  <c r="AP22" s="1"/>
  <c r="AO24"/>
  <c r="AO23" s="1"/>
  <c r="AO22" s="1"/>
  <c r="AN24"/>
  <c r="AN23" s="1"/>
  <c r="AN22" s="1"/>
  <c r="AM24"/>
  <c r="AM23" s="1"/>
  <c r="AM22" s="1"/>
  <c r="AL24"/>
  <c r="AL23" s="1"/>
  <c r="AL22" s="1"/>
  <c r="AK24"/>
  <c r="AK23" s="1"/>
  <c r="AK22" s="1"/>
  <c r="AJ24"/>
  <c r="AJ23" s="1"/>
  <c r="AJ22" s="1"/>
  <c r="AI24"/>
  <c r="AI23" s="1"/>
  <c r="AP8"/>
  <c r="AO8"/>
  <c r="AN8"/>
  <c r="AM8"/>
  <c r="AL8"/>
  <c r="AK8"/>
  <c r="AJ8"/>
  <c r="AI8"/>
  <c r="AP7"/>
  <c r="AO7"/>
  <c r="AN7"/>
  <c r="AM7"/>
  <c r="AL7"/>
  <c r="AK7"/>
  <c r="AJ7"/>
  <c r="AI7"/>
  <c r="AP6"/>
  <c r="AO6"/>
  <c r="AN6"/>
  <c r="AM6"/>
  <c r="AL6"/>
  <c r="AK6"/>
  <c r="AJ6"/>
  <c r="AI6"/>
  <c r="AH108"/>
  <c r="AH107" s="1"/>
  <c r="AH106" s="1"/>
  <c r="AG108"/>
  <c r="AG94"/>
  <c r="AH94" s="1"/>
  <c r="AH24"/>
  <c r="AG24"/>
  <c r="AH8"/>
  <c r="AH7" s="1"/>
  <c r="AH6" s="1"/>
  <c r="AG8"/>
  <c r="AG7" s="1"/>
  <c r="AG6" s="1"/>
  <c r="AR6" i="2"/>
  <c r="AR7"/>
  <c r="AR9"/>
  <c r="AR10"/>
  <c r="AR11"/>
  <c r="AR12"/>
  <c r="AR13"/>
  <c r="AR14"/>
  <c r="AR15"/>
  <c r="AR16"/>
  <c r="AR17"/>
  <c r="AR18"/>
  <c r="AR19"/>
  <c r="AR20"/>
  <c r="AR21"/>
  <c r="AQ21"/>
  <c r="AN21"/>
  <c r="AK21"/>
  <c r="AQ18"/>
  <c r="AN18"/>
  <c r="AK18"/>
  <c r="AQ17"/>
  <c r="AN17"/>
  <c r="AK17"/>
  <c r="AQ16"/>
  <c r="AN16"/>
  <c r="AK16"/>
  <c r="AQ15"/>
  <c r="AN15"/>
  <c r="AK15"/>
  <c r="AQ14"/>
  <c r="AN14"/>
  <c r="AK14"/>
  <c r="AQ13"/>
  <c r="AN13"/>
  <c r="AK13"/>
  <c r="AQ12"/>
  <c r="AN12"/>
  <c r="AK12"/>
  <c r="AQ11"/>
  <c r="AN11"/>
  <c r="AK11"/>
  <c r="AQ10"/>
  <c r="AN10"/>
  <c r="AK10"/>
  <c r="AQ9"/>
  <c r="AN9"/>
  <c r="AK9"/>
  <c r="AQ7"/>
  <c r="AN7"/>
  <c r="AK7"/>
  <c r="AQ6"/>
  <c r="AN6"/>
  <c r="AK6"/>
  <c r="AP5"/>
  <c r="AP4" s="1"/>
  <c r="AO5"/>
  <c r="AO4" s="1"/>
  <c r="AM5"/>
  <c r="AM4" s="1"/>
  <c r="AL5"/>
  <c r="AL4" s="1"/>
  <c r="AJ5"/>
  <c r="AJ4" s="1"/>
  <c r="AI5"/>
  <c r="AI4" s="1"/>
  <c r="AH21"/>
  <c r="AH18"/>
  <c r="AH17"/>
  <c r="AH16"/>
  <c r="AH15"/>
  <c r="AH14"/>
  <c r="AH13"/>
  <c r="AH12"/>
  <c r="AH11"/>
  <c r="AH10"/>
  <c r="AH9"/>
  <c r="AH7"/>
  <c r="AH6"/>
  <c r="Y21"/>
  <c r="Y18"/>
  <c r="Y17"/>
  <c r="Y16"/>
  <c r="Y13"/>
  <c r="Y12"/>
  <c r="Y11"/>
  <c r="Y10"/>
  <c r="Y9"/>
  <c r="Y7"/>
  <c r="Y6"/>
  <c r="X5"/>
  <c r="X4" s="1"/>
  <c r="W5"/>
  <c r="W4" s="1"/>
  <c r="G6"/>
  <c r="G7"/>
  <c r="G9"/>
  <c r="G10"/>
  <c r="G11"/>
  <c r="G12"/>
  <c r="G13"/>
  <c r="G14"/>
  <c r="G15"/>
  <c r="AT15" s="1"/>
  <c r="G16"/>
  <c r="G17"/>
  <c r="G18"/>
  <c r="G19"/>
  <c r="AT19" s="1"/>
  <c r="G20"/>
  <c r="AT20" s="1"/>
  <c r="G21"/>
  <c r="G5"/>
  <c r="G4"/>
  <c r="M21"/>
  <c r="J21"/>
  <c r="M17"/>
  <c r="J17"/>
  <c r="M16"/>
  <c r="J16"/>
  <c r="M13"/>
  <c r="J13"/>
  <c r="M12"/>
  <c r="J12"/>
  <c r="M11"/>
  <c r="J11"/>
  <c r="J5" s="1"/>
  <c r="J4" s="1"/>
  <c r="J10"/>
  <c r="M9"/>
  <c r="J9"/>
  <c r="M7"/>
  <c r="J7"/>
  <c r="M6"/>
  <c r="J6"/>
  <c r="L5"/>
  <c r="K5"/>
  <c r="K4" s="1"/>
  <c r="I5"/>
  <c r="I4" s="1"/>
  <c r="H5"/>
  <c r="L4"/>
  <c r="AT99" i="1" l="1"/>
  <c r="V94"/>
  <c r="V23" s="1"/>
  <c r="G94"/>
  <c r="AT94" s="1"/>
  <c r="AS94"/>
  <c r="G24"/>
  <c r="AT24" s="1"/>
  <c r="G117"/>
  <c r="M5" i="2"/>
  <c r="M4" s="1"/>
  <c r="AK5"/>
  <c r="AK4" s="1"/>
  <c r="Y5"/>
  <c r="Y4" s="1"/>
  <c r="AG23" i="1"/>
  <c r="AG22" s="1"/>
  <c r="AH22" s="1"/>
  <c r="AG107"/>
  <c r="AG106" s="1"/>
  <c r="AQ23"/>
  <c r="AQ22" s="1"/>
  <c r="AQ5" s="1"/>
  <c r="AQ4" s="1"/>
  <c r="AT21" i="2"/>
  <c r="AT13"/>
  <c r="AT11"/>
  <c r="AT9"/>
  <c r="AT6"/>
  <c r="AS4"/>
  <c r="AS5"/>
  <c r="AT18"/>
  <c r="AT16"/>
  <c r="AT14"/>
  <c r="AT12"/>
  <c r="AT10"/>
  <c r="AQ5"/>
  <c r="AQ4" s="1"/>
  <c r="AT17"/>
  <c r="AR5"/>
  <c r="AA5" i="1"/>
  <c r="AA4" s="1"/>
  <c r="AJ5"/>
  <c r="AJ4" s="1"/>
  <c r="AL5"/>
  <c r="AL4" s="1"/>
  <c r="AN5"/>
  <c r="AN4" s="1"/>
  <c r="AP5"/>
  <c r="AP4" s="1"/>
  <c r="AK5"/>
  <c r="AK4" s="1"/>
  <c r="AM5"/>
  <c r="AM4" s="1"/>
  <c r="AO5"/>
  <c r="AO4" s="1"/>
  <c r="F23"/>
  <c r="G102"/>
  <c r="U7"/>
  <c r="U23"/>
  <c r="U22" s="1"/>
  <c r="U5" s="1"/>
  <c r="AI22"/>
  <c r="H4" i="2"/>
  <c r="AR4" s="1"/>
  <c r="AN5"/>
  <c r="AN4" s="1"/>
  <c r="AH4"/>
  <c r="AS23" i="1" l="1"/>
  <c r="AH23"/>
  <c r="AG5"/>
  <c r="AH5" s="1"/>
  <c r="AT4" i="2"/>
  <c r="AT5"/>
  <c r="AE23" i="1"/>
  <c r="AD5"/>
  <c r="AG4"/>
  <c r="AH4" s="1"/>
  <c r="U6"/>
  <c r="G23"/>
  <c r="AT23" s="1"/>
  <c r="F22"/>
  <c r="AS22" s="1"/>
  <c r="V22"/>
  <c r="V5" s="1"/>
  <c r="AI5"/>
  <c r="AD4" l="1"/>
  <c r="AE4" s="1"/>
  <c r="F5"/>
  <c r="AS5" s="1"/>
  <c r="F4"/>
  <c r="U4"/>
  <c r="G22"/>
  <c r="AT22" s="1"/>
  <c r="AE22"/>
  <c r="AE5" s="1"/>
  <c r="AI4"/>
  <c r="AS4" l="1"/>
  <c r="G4"/>
  <c r="G5"/>
  <c r="AT5" s="1"/>
  <c r="V8"/>
  <c r="V7" s="1"/>
  <c r="V6" l="1"/>
  <c r="V4" l="1"/>
  <c r="AT4" s="1"/>
</calcChain>
</file>

<file path=xl/sharedStrings.xml><?xml version="1.0" encoding="utf-8"?>
<sst xmlns="http://schemas.openxmlformats.org/spreadsheetml/2006/main" count="753" uniqueCount="300">
  <si>
    <t>04 UPRAVNI ODJEL DRUŠTVENIH DJELATNOSTI</t>
  </si>
  <si>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</si>
  <si>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</si>
  <si>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</si>
  <si>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</si>
  <si>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</si>
  <si>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42211</t>
  </si>
  <si>
    <t xml:space="preserve">RAČUNALA I RAČUNALNA OPREMA </t>
  </si>
  <si>
    <t>0431</t>
  </si>
  <si>
    <t>161372600000001</t>
  </si>
  <si>
    <t>3100</t>
  </si>
  <si>
    <t>161372110210012</t>
  </si>
  <si>
    <t>42212</t>
  </si>
  <si>
    <t xml:space="preserve">UREDSKI NAMJEŠTAJ </t>
  </si>
  <si>
    <t>42219</t>
  </si>
  <si>
    <t xml:space="preserve">OSTALA UREDSKA OPREMA </t>
  </si>
  <si>
    <t>42221</t>
  </si>
  <si>
    <t xml:space="preserve">RADIO I TV PRIJEMNICI </t>
  </si>
  <si>
    <t>42222</t>
  </si>
  <si>
    <t xml:space="preserve">TELEFONI I OSTALI KOMUNIKACIJSKI UREĐAJI </t>
  </si>
  <si>
    <t>42229</t>
  </si>
  <si>
    <t xml:space="preserve">OSTALA KOMUNIKACIJSKA OPREMA </t>
  </si>
  <si>
    <t>42231</t>
  </si>
  <si>
    <t xml:space="preserve">OPREMA ZA GRIJANJE, VENTILACIJU I HLAĐENJE </t>
  </si>
  <si>
    <t>42232</t>
  </si>
  <si>
    <t xml:space="preserve">OPREMA ZA ODRŽAVANJE PROSTORIJA </t>
  </si>
  <si>
    <t>42239</t>
  </si>
  <si>
    <t xml:space="preserve">OSTALA OPREMA ZA ODRŽAVANJE I ZAŠTITU </t>
  </si>
  <si>
    <t>42262</t>
  </si>
  <si>
    <t xml:space="preserve">GLAZBENI INSTRUMENTI I OPREMA </t>
  </si>
  <si>
    <t>42411</t>
  </si>
  <si>
    <t xml:space="preserve">KNJIGE </t>
  </si>
  <si>
    <t>TEKUĆI PROGRAMI</t>
  </si>
  <si>
    <t>6000:  REDOVNI PROGRAM OSNOVNOG OBRAZOVANJA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</si>
  <si>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</si>
  <si>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</si>
  <si>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</si>
  <si>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</si>
  <si>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161372600000002</t>
  </si>
  <si>
    <t>6000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</si>
  <si>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</si>
  <si>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</si>
  <si>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</si>
  <si>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</si>
  <si>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</si>
  <si>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</si>
  <si>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</si>
  <si>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>32114</t>
  </si>
  <si>
    <t xml:space="preserve">NAKNADE ZA SMJEŠTAJ NA SLUŽBENOM PUTU U INOZEMSTVU </t>
  </si>
  <si>
    <t xml:space="preserve">470 </t>
  </si>
  <si>
    <t>32115</t>
  </si>
  <si>
    <t>NAKNADE ZA PRIJEVOZ NA SLUŽBENOM PUTU U ZEMLJI -Naknade za prijevoz na službenom putu u zemlji</t>
  </si>
  <si>
    <t xml:space="preserve">41285 </t>
  </si>
  <si>
    <t>32116</t>
  </si>
  <si>
    <t>NAKNADE ZA PRIJEVOZ NA SLUŽBENOM PUTU U INOZEMSTVU -Naknade za prijevoz na službenom putu u inozemstvu</t>
  </si>
  <si>
    <t>32121</t>
  </si>
  <si>
    <t xml:space="preserve">NAKNADE ZA PRIJEVOZ NA POSAO I S POSLA </t>
  </si>
  <si>
    <t xml:space="preserve">472 </t>
  </si>
  <si>
    <t>32131</t>
  </si>
  <si>
    <t>SEMINARI, SAVJETOVANJA I SIMPOZIJI -Seminari, savjetovanja i simpoziji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</si>
  <si>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</si>
  <si>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</si>
  <si>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</si>
  <si>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</si>
  <si>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</si>
  <si>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</si>
  <si>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</si>
  <si>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</si>
  <si>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</si>
  <si>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</si>
  <si>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</si>
  <si>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</si>
  <si>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</si>
  <si>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</si>
  <si>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</si>
  <si>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</si>
  <si>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</si>
  <si>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</si>
  <si>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</si>
  <si>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</si>
  <si>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</si>
  <si>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</si>
  <si>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</si>
  <si>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</si>
  <si>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</si>
  <si>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</si>
  <si>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</si>
  <si>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4871 </t>
  </si>
  <si>
    <t>32239</t>
  </si>
  <si>
    <t>OSTALI MATERIJALI ZA PROIZVODNJU ENERGIJE (UGLJEN, DRVA, TEŠKO ULJE) -Ostali materijali za proizvodnju energije (ugljen, drva, teško ulje)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</si>
  <si>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</si>
  <si>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</si>
  <si>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</si>
  <si>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</si>
  <si>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</si>
  <si>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</si>
  <si>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</si>
  <si>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</si>
  <si>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</si>
  <si>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492 </t>
  </si>
  <si>
    <t>32313</t>
  </si>
  <si>
    <t>POŠTARINA (PISMA, TISKANICE I SL.) -Poštarina (pisma, tiskanice i sl.)</t>
  </si>
  <si>
    <t>32314</t>
  </si>
  <si>
    <t xml:space="preserve">RENT-A-CAR I TAXI PRIJEVOZ </t>
  </si>
  <si>
    <t xml:space="preserve">493 </t>
  </si>
  <si>
    <t>32319</t>
  </si>
  <si>
    <t>OSTALE USLUGE ZA KOMUNIKACIJU I PRIJEVOZ -Ostale usluge za komunikaciju i prijevoz</t>
  </si>
  <si>
    <t xml:space="preserve">495 </t>
  </si>
  <si>
    <t>32332</t>
  </si>
  <si>
    <t>TISAK -Tisak</t>
  </si>
  <si>
    <t xml:space="preserve">41286 </t>
  </si>
  <si>
    <t>32339</t>
  </si>
  <si>
    <t>OSTALE USLUGE PROMIDŽBE I INFORMIRANJA -Ostale usluge promidžbe i informiranja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</si>
  <si>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</si>
  <si>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</si>
  <si>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</si>
  <si>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</si>
  <si>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</si>
  <si>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</si>
  <si>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</si>
  <si>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</si>
  <si>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</si>
  <si>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4100 </t>
  </si>
  <si>
    <t>32344</t>
  </si>
  <si>
    <t>DIMNJAČARSKE I EKOLOŠKE USLUGE -Dimnjačarske i ekološke usluge</t>
  </si>
  <si>
    <t xml:space="preserve">4101 </t>
  </si>
  <si>
    <t>32349</t>
  </si>
  <si>
    <t>OSTALE KOMUNALNE USLUGE -Ostale komunalne usluge</t>
  </si>
  <si>
    <t>32352</t>
  </si>
  <si>
    <t xml:space="preserve">ZAKUPNINE I NAJAMNINE ZA GRAĐEVINSKE OBJEKTE </t>
  </si>
  <si>
    <t xml:space="preserve">4103 </t>
  </si>
  <si>
    <t>32353</t>
  </si>
  <si>
    <t>ZAKUPNINE I NAJAMNINE ZA OPREMU -Zakupnine i najamnine za opremu</t>
  </si>
  <si>
    <t xml:space="preserve">41031 </t>
  </si>
  <si>
    <t>32355</t>
  </si>
  <si>
    <t>ZAKUPNINE I NAJAMNINE ZA PRIJEVOZNA SREDSTVA -Zakupnine i najamnine za prijevozna sredstava</t>
  </si>
  <si>
    <t xml:space="preserve">41032 </t>
  </si>
  <si>
    <t>32359</t>
  </si>
  <si>
    <t>OSTALE  ZAKUPNINE I NAJAMNINE -Ostale zakupnine i najamnine</t>
  </si>
  <si>
    <t xml:space="preserve">4104 </t>
  </si>
  <si>
    <t>32361</t>
  </si>
  <si>
    <t>OBVEZNI I PREVENTIVNI ZDRAVSTVENI PREGLEDI ZAPOSLENIKA -Obvezni i preventivni zdravstveni pregledi zaposle nika</t>
  </si>
  <si>
    <t xml:space="preserve">41051 </t>
  </si>
  <si>
    <t>32371</t>
  </si>
  <si>
    <t>AUTORSKI HONORARI -Autorski honorari</t>
  </si>
  <si>
    <t xml:space="preserve">4106 </t>
  </si>
  <si>
    <t>32372</t>
  </si>
  <si>
    <t>UGOVORI O DJELU -Ugovori o djelu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</si>
  <si>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</si>
  <si>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</si>
  <si>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</si>
  <si>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</si>
  <si>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</si>
  <si>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</si>
  <si>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</si>
  <si>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</si>
  <si>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</si>
  <si>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</si>
  <si>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</si>
  <si>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</si>
  <si>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</si>
  <si>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</si>
  <si>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</si>
  <si>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41293 </t>
  </si>
  <si>
    <t>32394</t>
  </si>
  <si>
    <t>USLUGE PRI REGISTRACIJI PRIJEVOZNIH SREDSTAVA -Usluge pri registraciji prijevoznih sredstava</t>
  </si>
  <si>
    <t xml:space="preserve">4115 </t>
  </si>
  <si>
    <t>32395</t>
  </si>
  <si>
    <t>USLUGE ČIŠĆENJA, PRANJA I SLIČNO -Usluge čišćenja, pranja i slično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</si>
  <si>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</si>
  <si>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</si>
  <si>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</si>
  <si>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</si>
  <si>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</si>
  <si>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</si>
  <si>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</si>
  <si>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</si>
  <si>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</si>
  <si>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41295 </t>
  </si>
  <si>
    <t>32921</t>
  </si>
  <si>
    <t>PREMIJE OSIGURANJA PRIJEVOZNIH SREDSTAVA -Premije osiguranja prijevoznih sredstava</t>
  </si>
  <si>
    <t xml:space="preserve">4119 </t>
  </si>
  <si>
    <t>32922</t>
  </si>
  <si>
    <t>PREMIJE OSIGURANJA OSTALE IMOVINE -Premije osiguranja ostale imovine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</si>
  <si>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</si>
  <si>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</si>
  <si>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</si>
  <si>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</si>
  <si>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</si>
  <si>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</si>
  <si>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4123 </t>
  </si>
  <si>
    <t>32953</t>
  </si>
  <si>
    <t>JAVNOBILJEŽNIČKE PRISTOJBE -Javnobilježničke pristojbe</t>
  </si>
  <si>
    <t>32955</t>
  </si>
  <si>
    <t xml:space="preserve">NOVČANA NAKNADA POSLODAVCA ZBOG NEZAPOŠLJAVANJA OSOBA S INVALIDITETOM 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</si>
  <si>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</si>
  <si>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</si>
  <si>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</si>
  <si>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</si>
  <si>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</si>
  <si>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</si>
  <si>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4126 </t>
  </si>
  <si>
    <t>34311</t>
  </si>
  <si>
    <t>USLUGE BANAKA -Usluge banaka</t>
  </si>
  <si>
    <t xml:space="preserve">41283 </t>
  </si>
  <si>
    <t>OSTALE ZATEZNE KAMATE -Ostale zatezne kamate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</si>
  <si>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</si>
  <si>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</si>
  <si>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</si>
  <si>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</si>
  <si>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</si>
  <si>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</si>
  <si>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</si>
  <si>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</si>
  <si>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</si>
  <si>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</si>
  <si>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</si>
  <si>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</si>
  <si>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</si>
  <si>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</si>
  <si>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 xml:space="preserve">4136 </t>
  </si>
  <si>
    <t>32323</t>
  </si>
  <si>
    <t>USLUGE TEKUĆEG I INVESTICIJSKOG ODRŽAVANJA PRIJEVOZNIH SREDSTAVA -Usluge tekućeg i investicijskog održavanja prijevo znih sredstava</t>
  </si>
  <si>
    <t xml:space="preserve">4137 </t>
  </si>
  <si>
    <t>32329</t>
  </si>
  <si>
    <t>OSTALE USLUGE TEKUĆEG I INVESTICIJSKOG ODRŽAVANJA -Ostale usluge tekućeg i investicijskog održavanja</t>
  </si>
  <si>
    <t>0432 DODATNI PROGRAMI U OSNOVNOM I SREDNJEM ŠKOLSTVU</t>
  </si>
  <si>
    <t>0432</t>
  </si>
  <si>
    <t>161372110210008</t>
  </si>
  <si>
    <t>POZICIJA</t>
  </si>
  <si>
    <t>KONTO</t>
  </si>
  <si>
    <t>NAZIV KONTA-NAZIV POZICIJE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</si>
  <si>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</si>
  <si>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</si>
  <si>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</si>
  <si>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</si>
  <si>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</si>
  <si>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</si>
  <si>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</si>
  <si>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</si>
  <si>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</si>
  <si>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</si>
  <si>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</si>
  <si>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</si>
  <si>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</si>
  <si>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</si>
  <si>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</si>
  <si>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</si>
  <si>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</si>
  <si>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</si>
  <si>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</si>
  <si>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</si>
  <si>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POVEĆANJE
SMANJENJE</t>
  </si>
  <si>
    <t>NOVI
PLAN</t>
  </si>
  <si>
    <t>63414</t>
  </si>
  <si>
    <t xml:space="preserve">TEKUĆE POMOĆI OD HZMO-A, HZZ-A I HZZO-A </t>
  </si>
  <si>
    <t>161372000000000</t>
  </si>
  <si>
    <t>63612</t>
  </si>
  <si>
    <t xml:space="preserve">TEKUĆE POMOĆI IZ DRŽAVNOG PRORAČUNA PRORAČUNSKIM KORISNICIMA PRORAČUNA JLP(R)S </t>
  </si>
  <si>
    <t>63613</t>
  </si>
  <si>
    <t xml:space="preserve">TEKUĆE POMOĆI PRORAČUNSKIM KORISNICIMA IZ PRORAČUNA JLP(R)S KOJI IM NIJE NADLEŽAN </t>
  </si>
  <si>
    <t>64132</t>
  </si>
  <si>
    <t xml:space="preserve">KAMATE NA DEPOZITE PO VIĐENJU </t>
  </si>
  <si>
    <t>65264</t>
  </si>
  <si>
    <t xml:space="preserve">SUFINANCIRANJE CIJENE USLUGE, PARTICIPACIJE I SLIČNO </t>
  </si>
  <si>
    <t>66151</t>
  </si>
  <si>
    <t xml:space="preserve">PRIHODI OD PRUŽENIH USLUGA </t>
  </si>
  <si>
    <t>PRIHODI IZ NADLEŽNOG PRORAČUNA ZA FINANCIRANJE RASHODA POSLOVANJA</t>
  </si>
  <si>
    <t>MANJAK PRIHODA OD NEFINACIJSKE IMOVINE</t>
  </si>
  <si>
    <t>ELEKRTONSKI MEDIJI - Elekronski mediji</t>
  </si>
  <si>
    <t>USLUGE ČUVANJA IMOVINE I OSOBA - Usluge čuvanja imovine i osoba</t>
  </si>
  <si>
    <t xml:space="preserve"> DODATNI PROGRAMI U OSNOVNOM I SREDNJEM ŠKOLSTVU: MEĐUNARODNO NATJECANJE</t>
  </si>
  <si>
    <t>PROMIDŽBENI MATERIJALI - Promidžbeni materijali</t>
  </si>
  <si>
    <t>AUTO GUME - Auto gume</t>
  </si>
  <si>
    <t xml:space="preserve">PREMIJE OSIGURANJA ZAPOSLENIH - Premije osiguranja zaposlenih </t>
  </si>
  <si>
    <t>SUDSKE PRISTOJBE - Sudske pristojbe</t>
  </si>
  <si>
    <t>OSTALE PRISTOJBE I NAKNADE - Ostale pristojbe i naknade</t>
  </si>
  <si>
    <t>USLUGE PLATNOG PROMETA - Usluge platnog prometa</t>
  </si>
  <si>
    <t>NEGATIVNE TEČAJNE RAZLIKE - Negativne tečajne razlike</t>
  </si>
  <si>
    <t>PRIHOD OD PRODAJE UREDSKOG NAMJEŠTAJA</t>
  </si>
  <si>
    <t>PRIHOD OD PRODAJE OPREME ZA GRIJANJE, VENTILACIJU I HLAĐENJE</t>
  </si>
  <si>
    <t>TEKUĆE DONACIJE OD OSTALIH SUBJEKATA IZVAN OPĆEG PRORAČUNA</t>
  </si>
  <si>
    <t>TEKUĆE DONACIJE OD TRGOVAČKIH DRUŠTAVA</t>
  </si>
  <si>
    <t>OSTALI PRIHODI</t>
  </si>
  <si>
    <t>PRIHODI OD POZITIVNIH TEČAJNIH RAZLIKA</t>
  </si>
  <si>
    <t>PRIHODI IZ NADLEŽNOG PRORAČUNA ZA FINANCIRANJE RASHODA ZA NABAVU NEFINANCIJSKE IMOVINE</t>
  </si>
  <si>
    <t>NAKNADA OSTALIH TROŠKOVA - Naknada ostalih troškova</t>
  </si>
  <si>
    <t>PLAĆE ZA REDOVAN RAD - Plaće za redovan rad</t>
  </si>
  <si>
    <t>OPREMA</t>
  </si>
  <si>
    <t xml:space="preserve">TEKUĆE POMOĆI OD IZVANPRORAČUNSKIH KORISNIKA TEMELJEM PRIJENOSA EU SREDSTAVA </t>
  </si>
  <si>
    <t>REDOVNI PROGRAM OSNOVNOG OBRAZOVANJA</t>
  </si>
  <si>
    <t>Plaće za zaposlene</t>
  </si>
  <si>
    <t>Ostali rashodi za zaposlene</t>
  </si>
  <si>
    <t>Doprinosi na plaće</t>
  </si>
  <si>
    <t>Elektronski mediji</t>
  </si>
  <si>
    <t>Usluge odvjetnika i pravnog savjetnika</t>
  </si>
  <si>
    <t xml:space="preserve">OSTALA NEMAT.PROIZV.IM. </t>
  </si>
  <si>
    <t>MATERIJAL I DIJELOVI ZA TEKUĆE I INVESTICIJSKO ODRŽAVANJE POSTROJENJA I OPREME -Materijal i dijelovi za tekuće i investicijsko odr žavanje postrojenja  i opreme</t>
  </si>
  <si>
    <t>USLUGE AGENCIJA. SERVISA</t>
  </si>
  <si>
    <t>PRIJEDLOG NOVOG PLANA ZA 2020.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</si>
</sst>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7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164" fontId="4" fillId="2" borderId="10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2" borderId="15" xfId="0" applyFont="1" applyFill="1" applyBorder="1" applyAlignment="1">
      <alignment vertical="center"/>
    </xf>
    <xf numFmtId="0" fontId="4" fillId="2" borderId="23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28" xfId="0" applyBorder="1"/>
    <xf numFmtId="0" fontId="0" fillId="0" borderId="28" xfId="0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 wrapText="1"/>
    </xf>
    <xf numFmtId="0" fontId="6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31" xfId="0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31" xfId="0" applyNumberFormat="1" applyFont="1" applyFill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39" xfId="0" applyBorder="1" applyAlignment="1">
      <alignment horizontal="left"/>
    </xf>
    <xf numFmtId="0" fontId="6" fillId="0" borderId="39" xfId="0" applyFont="1" applyBorder="1" applyAlignment="1">
      <alignment wrapText="1"/>
    </xf>
    <xf numFmtId="4" fontId="2" fillId="0" borderId="34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8" xfId="0" applyBorder="1" applyAlignment="1">
      <alignment horizontal="left"/>
    </xf>
    <xf numFmtId="0" fontId="4" fillId="3" borderId="17" xfId="1" applyNumberFormat="1" applyFont="1" applyFill="1" applyBorder="1" applyAlignment="1" applyProtection="1">
      <alignment horizontal="center" vertical="center" wrapText="1"/>
    </xf>
    <xf numFmtId="0" fontId="4" fillId="3" borderId="18" xfId="1" applyNumberFormat="1" applyFont="1" applyFill="1" applyBorder="1" applyAlignment="1" applyProtection="1">
      <alignment horizontal="center" vertical="center" wrapText="1"/>
    </xf>
    <xf numFmtId="0" fontId="4" fillId="3" borderId="19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2" borderId="14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5" fillId="2" borderId="22" xfId="1" applyNumberFormat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center" vertical="center" wrapText="1"/>
    </xf>
    <xf numFmtId="4" fontId="4" fillId="2" borderId="11" xfId="1" applyNumberFormat="1" applyFont="1" applyFill="1" applyBorder="1" applyAlignment="1" applyProtection="1">
      <alignment horizontal="center" vertical="center" wrapText="1"/>
    </xf>
    <xf numFmtId="0" fontId="2" fillId="0" borderId="36" xfId="0" applyFont="1" applyBorder="1"/>
    <xf numFmtId="0" fontId="0" fillId="0" borderId="28" xfId="0" applyBorder="1"/>
    <xf numFmtId="0" fontId="2" fillId="0" borderId="33" xfId="0" applyFont="1" applyBorder="1"/>
    <xf numFmtId="0" fontId="0" fillId="0" borderId="3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26"/>
  <sheetViews>
    <sheetView workbookViewId="0">
      <selection activeCell="AT4" sqref="AT4"/>
    </sheetView>
  </sheetViews>
  <sheetFormatPr defaultColWidth="0" defaultRowHeight="15" zeroHeight="1"/>
  <cols>
    <col min="1" max="3" width="9.140625" customWidth="1"/>
    <col min="4" max="4" width="59.85546875" customWidth="1"/>
    <col min="5" max="5" width="11.7109375" bestFit="1" customWidth="1"/>
    <col min="6" max="6" width="12.140625" customWidth="1"/>
    <col min="7" max="7" width="12.42578125" customWidth="1"/>
    <col min="8" max="8" width="5.140625" bestFit="1" customWidth="1"/>
    <col min="9" max="9" width="12.5703125" customWidth="1"/>
    <col min="10" max="10" width="5.140625" bestFit="1" customWidth="1"/>
    <col min="11" max="11" width="10.140625" bestFit="1" customWidth="1"/>
    <col min="12" max="12" width="14.42578125" customWidth="1"/>
    <col min="13" max="13" width="10.140625" bestFit="1" customWidth="1"/>
    <col min="14" max="14" width="5.140625" bestFit="1" customWidth="1"/>
    <col min="15" max="15" width="12" customWidth="1"/>
    <col min="16" max="16" width="5.140625" bestFit="1" customWidth="1"/>
    <col min="17" max="17" width="10.140625" bestFit="1" customWidth="1"/>
    <col min="18" max="18" width="13" customWidth="1"/>
    <col min="19" max="20" width="10.140625" bestFit="1" customWidth="1"/>
    <col min="21" max="21" width="12.42578125" customWidth="1"/>
    <col min="22" max="22" width="11" customWidth="1"/>
    <col min="23" max="23" width="5.140625" bestFit="1" customWidth="1"/>
    <col min="24" max="24" width="12.28515625" customWidth="1"/>
    <col min="25" max="25" width="5.140625" bestFit="1" customWidth="1"/>
    <col min="26" max="26" width="9.140625" customWidth="1"/>
    <col min="27" max="27" width="12.7109375" customWidth="1"/>
    <col min="28" max="28" width="9.140625" customWidth="1"/>
    <col min="29" max="29" width="8.5703125" customWidth="1"/>
    <col min="30" max="30" width="11.42578125" customWidth="1"/>
    <col min="31" max="31" width="8.140625" bestFit="1" customWidth="1"/>
    <col min="32" max="32" width="9" customWidth="1"/>
    <col min="33" max="33" width="12.42578125" customWidth="1"/>
    <col min="34" max="34" width="9.140625" bestFit="1" customWidth="1"/>
    <col min="35" max="35" width="5.140625" bestFit="1" customWidth="1"/>
    <col min="36" max="36" width="12" customWidth="1"/>
    <col min="37" max="38" width="5.140625" bestFit="1" customWidth="1"/>
    <col min="39" max="39" width="11.42578125" customWidth="1"/>
    <col min="40" max="41" width="5.140625" bestFit="1" customWidth="1"/>
    <col min="42" max="42" width="11.5703125" customWidth="1"/>
    <col min="43" max="43" width="5.140625" bestFit="1" customWidth="1"/>
    <col min="44" max="44" width="11.7109375" bestFit="1" customWidth="1"/>
    <col min="45" max="45" width="14.140625" customWidth="1"/>
    <col min="46" max="46" width="11.7109375" customWidth="1"/>
    <col min="47" max="54" width="0" hidden="1" customWidth="1"/>
    <col min="55" max="16384" width="9.140625" hidden="1"/>
  </cols>
  <sheetData>
    <row r="1" spans="1:50" ht="37.5" customHeight="1" thickTop="1">
      <c r="A1" s="1"/>
      <c r="B1" s="95" t="s">
        <v>229</v>
      </c>
      <c r="C1" s="95" t="s">
        <v>230</v>
      </c>
      <c r="D1" s="97" t="s">
        <v>231</v>
      </c>
      <c r="E1" s="79" t="s">
        <v>232</v>
      </c>
      <c r="F1" s="80"/>
      <c r="G1" s="81"/>
      <c r="H1" s="76" t="s">
        <v>233</v>
      </c>
      <c r="I1" s="77"/>
      <c r="J1" s="78"/>
      <c r="K1" s="76" t="s">
        <v>234</v>
      </c>
      <c r="L1" s="77"/>
      <c r="M1" s="78"/>
      <c r="N1" s="76" t="s">
        <v>235</v>
      </c>
      <c r="O1" s="77"/>
      <c r="P1" s="78"/>
      <c r="Q1" s="79" t="s">
        <v>236</v>
      </c>
      <c r="R1" s="80"/>
      <c r="S1" s="81"/>
      <c r="T1" s="76" t="s">
        <v>237</v>
      </c>
      <c r="U1" s="77"/>
      <c r="V1" s="78"/>
      <c r="W1" s="76" t="s">
        <v>238</v>
      </c>
      <c r="X1" s="77"/>
      <c r="Y1" s="78"/>
      <c r="Z1" s="76" t="s">
        <v>239</v>
      </c>
      <c r="AA1" s="77"/>
      <c r="AB1" s="78"/>
      <c r="AC1" s="76" t="s">
        <v>240</v>
      </c>
      <c r="AD1" s="77"/>
      <c r="AE1" s="78"/>
      <c r="AF1" s="76" t="s">
        <v>241</v>
      </c>
      <c r="AG1" s="77"/>
      <c r="AH1" s="78"/>
      <c r="AI1" s="76" t="s">
        <v>242</v>
      </c>
      <c r="AJ1" s="77"/>
      <c r="AK1" s="78"/>
      <c r="AL1" s="88" t="s">
        <v>243</v>
      </c>
      <c r="AM1" s="89"/>
      <c r="AN1" s="90"/>
      <c r="AO1" s="76" t="s">
        <v>244</v>
      </c>
      <c r="AP1" s="77"/>
      <c r="AQ1" s="78"/>
      <c r="AR1" s="82" t="s">
        <v>299</v>
      </c>
      <c r="AS1" s="83"/>
      <c r="AT1" s="84"/>
    </row>
    <row r="2" spans="1:50" ht="44.25" customHeight="1">
      <c r="A2" s="2"/>
      <c r="B2" s="96"/>
      <c r="C2" s="96"/>
      <c r="D2" s="98"/>
      <c r="E2" s="73"/>
      <c r="F2" s="74"/>
      <c r="G2" s="75"/>
      <c r="H2" s="73" t="s">
        <v>245</v>
      </c>
      <c r="I2" s="74"/>
      <c r="J2" s="75"/>
      <c r="K2" s="73"/>
      <c r="L2" s="74"/>
      <c r="M2" s="75"/>
      <c r="N2" s="73"/>
      <c r="O2" s="74"/>
      <c r="P2" s="75"/>
      <c r="Q2" s="73"/>
      <c r="R2" s="74"/>
      <c r="S2" s="75"/>
      <c r="T2" s="73" t="s">
        <v>245</v>
      </c>
      <c r="U2" s="74"/>
      <c r="V2" s="75"/>
      <c r="W2" s="73" t="s">
        <v>246</v>
      </c>
      <c r="X2" s="74"/>
      <c r="Y2" s="75"/>
      <c r="Z2" s="73" t="s">
        <v>247</v>
      </c>
      <c r="AA2" s="74"/>
      <c r="AB2" s="75"/>
      <c r="AC2" s="73" t="s">
        <v>248</v>
      </c>
      <c r="AD2" s="74"/>
      <c r="AE2" s="75"/>
      <c r="AF2" s="73" t="s">
        <v>249</v>
      </c>
      <c r="AG2" s="74"/>
      <c r="AH2" s="75"/>
      <c r="AI2" s="73" t="s">
        <v>250</v>
      </c>
      <c r="AJ2" s="74"/>
      <c r="AK2" s="75"/>
      <c r="AL2" s="73"/>
      <c r="AM2" s="74"/>
      <c r="AN2" s="75"/>
      <c r="AO2" s="73"/>
      <c r="AP2" s="74"/>
      <c r="AQ2" s="75"/>
      <c r="AR2" s="85"/>
      <c r="AS2" s="86"/>
      <c r="AT2" s="87"/>
    </row>
    <row r="3" spans="1:50" ht="45.75" customHeight="1" thickBot="1">
      <c r="A3" s="17"/>
      <c r="B3" s="96"/>
      <c r="C3" s="96"/>
      <c r="D3" s="96"/>
      <c r="E3" s="18" t="s">
        <v>251</v>
      </c>
      <c r="F3" s="14" t="s">
        <v>252</v>
      </c>
      <c r="G3" s="15" t="s">
        <v>253</v>
      </c>
      <c r="H3" s="18" t="s">
        <v>251</v>
      </c>
      <c r="I3" s="14" t="s">
        <v>252</v>
      </c>
      <c r="J3" s="15" t="s">
        <v>253</v>
      </c>
      <c r="K3" s="18" t="s">
        <v>251</v>
      </c>
      <c r="L3" s="14" t="s">
        <v>252</v>
      </c>
      <c r="M3" s="15" t="s">
        <v>253</v>
      </c>
      <c r="N3" s="18" t="s">
        <v>251</v>
      </c>
      <c r="O3" s="14" t="s">
        <v>252</v>
      </c>
      <c r="P3" s="15" t="s">
        <v>253</v>
      </c>
      <c r="Q3" s="18" t="s">
        <v>251</v>
      </c>
      <c r="R3" s="14" t="s">
        <v>252</v>
      </c>
      <c r="S3" s="15" t="s">
        <v>253</v>
      </c>
      <c r="T3" s="18" t="s">
        <v>251</v>
      </c>
      <c r="U3" s="14" t="s">
        <v>252</v>
      </c>
      <c r="V3" s="15" t="s">
        <v>253</v>
      </c>
      <c r="W3" s="18" t="s">
        <v>251</v>
      </c>
      <c r="X3" s="14" t="s">
        <v>252</v>
      </c>
      <c r="Y3" s="15" t="s">
        <v>253</v>
      </c>
      <c r="Z3" s="18" t="s">
        <v>251</v>
      </c>
      <c r="AA3" s="14" t="s">
        <v>252</v>
      </c>
      <c r="AB3" s="15" t="s">
        <v>253</v>
      </c>
      <c r="AC3" s="18" t="s">
        <v>251</v>
      </c>
      <c r="AD3" s="14" t="s">
        <v>252</v>
      </c>
      <c r="AE3" s="15" t="s">
        <v>253</v>
      </c>
      <c r="AF3" s="18" t="s">
        <v>251</v>
      </c>
      <c r="AG3" s="14" t="s">
        <v>252</v>
      </c>
      <c r="AH3" s="15" t="s">
        <v>253</v>
      </c>
      <c r="AI3" s="18" t="s">
        <v>251</v>
      </c>
      <c r="AJ3" s="14" t="s">
        <v>252</v>
      </c>
      <c r="AK3" s="15" t="s">
        <v>253</v>
      </c>
      <c r="AL3" s="18" t="s">
        <v>251</v>
      </c>
      <c r="AM3" s="14" t="s">
        <v>252</v>
      </c>
      <c r="AN3" s="15" t="s">
        <v>253</v>
      </c>
      <c r="AO3" s="18" t="s">
        <v>251</v>
      </c>
      <c r="AP3" s="14" t="s">
        <v>252</v>
      </c>
      <c r="AQ3" s="15" t="s">
        <v>253</v>
      </c>
      <c r="AR3" s="18" t="s">
        <v>251</v>
      </c>
      <c r="AS3" s="14" t="s">
        <v>252</v>
      </c>
      <c r="AT3" s="15" t="s">
        <v>253</v>
      </c>
    </row>
    <row r="4" spans="1:50">
      <c r="A4" s="93" t="s">
        <v>0</v>
      </c>
      <c r="B4" s="94"/>
      <c r="C4" s="94"/>
      <c r="D4" s="94"/>
      <c r="E4" s="58">
        <f>SUM(E6:E21)</f>
        <v>1214065</v>
      </c>
      <c r="F4" s="58">
        <f>F16</f>
        <v>-297965</v>
      </c>
      <c r="G4" s="58">
        <f t="shared" ref="G4:G5" si="0">E4+F4</f>
        <v>916100</v>
      </c>
      <c r="H4" s="58">
        <f t="shared" ref="H4:M4" si="1">SUM(H5)</f>
        <v>0</v>
      </c>
      <c r="I4" s="58">
        <f t="shared" si="1"/>
        <v>0</v>
      </c>
      <c r="J4" s="58">
        <f t="shared" si="1"/>
        <v>0</v>
      </c>
      <c r="K4" s="58">
        <f t="shared" si="1"/>
        <v>20000</v>
      </c>
      <c r="L4" s="58">
        <f t="shared" si="1"/>
        <v>-8000</v>
      </c>
      <c r="M4" s="58">
        <f t="shared" si="1"/>
        <v>12000</v>
      </c>
      <c r="N4" s="58">
        <v>0</v>
      </c>
      <c r="O4" s="58">
        <v>0</v>
      </c>
      <c r="P4" s="58">
        <v>0</v>
      </c>
      <c r="Q4" s="58">
        <f>Q7</f>
        <v>196000</v>
      </c>
      <c r="R4" s="58">
        <f>R5</f>
        <v>-50000</v>
      </c>
      <c r="S4" s="58">
        <f>S5</f>
        <v>146000</v>
      </c>
      <c r="T4" s="58">
        <f>SUM(T6:T21)</f>
        <v>517300</v>
      </c>
      <c r="U4" s="58">
        <f>U5</f>
        <v>-73000</v>
      </c>
      <c r="V4" s="58">
        <f>V5</f>
        <v>444300</v>
      </c>
      <c r="W4" s="58">
        <f t="shared" ref="W4:Y4" si="2">SUM(W5)</f>
        <v>0</v>
      </c>
      <c r="X4" s="58">
        <f t="shared" si="2"/>
        <v>0</v>
      </c>
      <c r="Y4" s="58">
        <f t="shared" si="2"/>
        <v>0</v>
      </c>
      <c r="Z4" s="58">
        <f>SUM(Z6:Z21)</f>
        <v>81400</v>
      </c>
      <c r="AA4" s="58">
        <f>AA5</f>
        <v>-9000</v>
      </c>
      <c r="AB4" s="58">
        <f>AB5</f>
        <v>72400</v>
      </c>
      <c r="AC4" s="58">
        <v>0</v>
      </c>
      <c r="AD4" s="58">
        <f>AD5</f>
        <v>4000</v>
      </c>
      <c r="AE4" s="58">
        <f>AE5</f>
        <v>4000</v>
      </c>
      <c r="AF4" s="58">
        <v>0</v>
      </c>
      <c r="AG4" s="58">
        <v>0</v>
      </c>
      <c r="AH4" s="58">
        <f t="shared" ref="AH4:AQ4" si="3">SUM(AH5)</f>
        <v>0</v>
      </c>
      <c r="AI4" s="58">
        <f t="shared" si="3"/>
        <v>0</v>
      </c>
      <c r="AJ4" s="58">
        <f t="shared" si="3"/>
        <v>0</v>
      </c>
      <c r="AK4" s="58">
        <f t="shared" si="3"/>
        <v>0</v>
      </c>
      <c r="AL4" s="58">
        <f t="shared" si="3"/>
        <v>0</v>
      </c>
      <c r="AM4" s="58">
        <f t="shared" si="3"/>
        <v>0</v>
      </c>
      <c r="AN4" s="58">
        <f t="shared" si="3"/>
        <v>0</v>
      </c>
      <c r="AO4" s="58">
        <f t="shared" si="3"/>
        <v>0</v>
      </c>
      <c r="AP4" s="58">
        <f t="shared" si="3"/>
        <v>0</v>
      </c>
      <c r="AQ4" s="58">
        <f t="shared" si="3"/>
        <v>0</v>
      </c>
      <c r="AR4" s="58">
        <f>E4+H4+K4+N4+Q4+T4+Z4+W4+AC4+AF4+AI4+AL4+AO4</f>
        <v>2028765</v>
      </c>
      <c r="AS4" s="58">
        <f>F4+I4+L4+O4+R4+U4+X4+AA4+AD4+AG4+AJ4+AM4+AP4</f>
        <v>-433965</v>
      </c>
      <c r="AT4" s="59">
        <f>G4+J4+M4+P4+S4+V4+Y4+AB4+AE4+AH4+AK4+AK4+AN4+AQ4</f>
        <v>1594800</v>
      </c>
    </row>
    <row r="5" spans="1:50">
      <c r="A5" s="91" t="s">
        <v>1</v>
      </c>
      <c r="B5" s="92"/>
      <c r="C5" s="92"/>
      <c r="D5" s="92"/>
      <c r="E5" s="41">
        <v>1214065</v>
      </c>
      <c r="F5" s="41">
        <f>F16</f>
        <v>-297965</v>
      </c>
      <c r="G5" s="41">
        <f t="shared" si="0"/>
        <v>916100</v>
      </c>
      <c r="H5" s="41">
        <f t="shared" ref="H5" si="4">SUM(H6:H21)</f>
        <v>0</v>
      </c>
      <c r="I5" s="41">
        <f t="shared" ref="I5" si="5">SUM(I6:I21)</f>
        <v>0</v>
      </c>
      <c r="J5" s="41">
        <f>SUM(J6:J21)</f>
        <v>0</v>
      </c>
      <c r="K5" s="41">
        <f>SUM(K6:K21)</f>
        <v>20000</v>
      </c>
      <c r="L5" s="41">
        <f>SUM(L6:L21)</f>
        <v>-8000</v>
      </c>
      <c r="M5" s="41">
        <f>SUM(M6:M21)</f>
        <v>12000</v>
      </c>
      <c r="N5" s="41">
        <v>0</v>
      </c>
      <c r="O5" s="41">
        <v>0</v>
      </c>
      <c r="P5" s="41">
        <v>0</v>
      </c>
      <c r="Q5" s="41">
        <v>196000</v>
      </c>
      <c r="R5" s="41">
        <f>R7</f>
        <v>-50000</v>
      </c>
      <c r="S5" s="41">
        <f>S7</f>
        <v>146000</v>
      </c>
      <c r="T5" s="41">
        <f>SUM(T6:T21)</f>
        <v>517300</v>
      </c>
      <c r="U5" s="41">
        <f>U12+U21</f>
        <v>-73000</v>
      </c>
      <c r="V5" s="41">
        <f>SUM(V6:V21)</f>
        <v>444300</v>
      </c>
      <c r="W5" s="41">
        <f>SUM(W6:W21)</f>
        <v>0</v>
      </c>
      <c r="X5" s="41">
        <f t="shared" ref="X5:Y5" si="6">SUM(X6:X21)</f>
        <v>0</v>
      </c>
      <c r="Y5" s="41">
        <f t="shared" si="6"/>
        <v>0</v>
      </c>
      <c r="Z5" s="41">
        <v>81400</v>
      </c>
      <c r="AA5" s="42">
        <f>AA6+AA9</f>
        <v>-9000</v>
      </c>
      <c r="AB5" s="41">
        <f>AB6+AB8+AB9</f>
        <v>72400</v>
      </c>
      <c r="AC5" s="41">
        <v>0</v>
      </c>
      <c r="AD5" s="41">
        <f>AD14</f>
        <v>4000</v>
      </c>
      <c r="AE5" s="41">
        <f>AE14</f>
        <v>4000</v>
      </c>
      <c r="AF5" s="41">
        <v>0</v>
      </c>
      <c r="AG5" s="41">
        <v>0</v>
      </c>
      <c r="AH5" s="41">
        <v>0</v>
      </c>
      <c r="AI5" s="41">
        <f t="shared" ref="AI5:AJ5" si="7">SUM(AI6:AI21)</f>
        <v>0</v>
      </c>
      <c r="AJ5" s="41">
        <f t="shared" si="7"/>
        <v>0</v>
      </c>
      <c r="AK5" s="41">
        <f>SUM(AK6:AK21)</f>
        <v>0</v>
      </c>
      <c r="AL5" s="41">
        <f>SUM(AL6:AL21)</f>
        <v>0</v>
      </c>
      <c r="AM5" s="41">
        <f>SUM(AM6:AM21)</f>
        <v>0</v>
      </c>
      <c r="AN5" s="41">
        <f>SUM(AN6:AN21)</f>
        <v>0</v>
      </c>
      <c r="AO5" s="41">
        <f>SUM(AO6:AO21)</f>
        <v>0</v>
      </c>
      <c r="AP5" s="41">
        <f t="shared" ref="AP5" si="8">SUM(AP6:AP21)</f>
        <v>0</v>
      </c>
      <c r="AQ5" s="41">
        <f>SUM(AQ6:AQ21)</f>
        <v>0</v>
      </c>
      <c r="AR5" s="41">
        <f t="shared" ref="AR5:AR21" si="9">E5+H5+K5+N5+Q5+T5+Z5+W5+AC5+AF5+AI5+AL5+AO5</f>
        <v>2028765</v>
      </c>
      <c r="AS5" s="41">
        <f>F5+I5+L5+O5+R5+U5+X5+AA5+AD5+AG5+AJ5+AM5+AP5</f>
        <v>-433965</v>
      </c>
      <c r="AT5" s="60">
        <f>G5+J5+M5+P5+S5+V5+Y5+AB5+AE5+AH5+AK5+AN5+AQ5</f>
        <v>1594800</v>
      </c>
    </row>
    <row r="6" spans="1:50">
      <c r="A6" s="53"/>
      <c r="B6" s="20" t="s">
        <v>5</v>
      </c>
      <c r="C6" s="20" t="s">
        <v>254</v>
      </c>
      <c r="D6" s="21" t="s">
        <v>255</v>
      </c>
      <c r="E6" s="61">
        <v>0</v>
      </c>
      <c r="F6" s="62">
        <v>0</v>
      </c>
      <c r="G6" s="44">
        <f t="shared" ref="G6:G21" si="10">E6+F6</f>
        <v>0</v>
      </c>
      <c r="H6" s="62">
        <v>0</v>
      </c>
      <c r="I6" s="62">
        <v>0</v>
      </c>
      <c r="J6" s="62">
        <f t="shared" ref="J6:J21" si="11">H6+I6</f>
        <v>0</v>
      </c>
      <c r="K6" s="62">
        <v>0</v>
      </c>
      <c r="L6" s="62">
        <v>0</v>
      </c>
      <c r="M6" s="62">
        <f t="shared" ref="M6:M21" si="12">K6+L6</f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63">
        <v>0</v>
      </c>
      <c r="V6" s="62">
        <v>0</v>
      </c>
      <c r="W6" s="62">
        <v>0</v>
      </c>
      <c r="X6" s="62">
        <v>0</v>
      </c>
      <c r="Y6" s="62">
        <f t="shared" ref="Y6:Y21" si="13">W6+X6</f>
        <v>0</v>
      </c>
      <c r="Z6" s="44">
        <v>20000</v>
      </c>
      <c r="AA6" s="63">
        <v>-11000</v>
      </c>
      <c r="AB6" s="62">
        <f>Z6+AA6</f>
        <v>9000</v>
      </c>
      <c r="AC6" s="44">
        <v>0</v>
      </c>
      <c r="AD6" s="63">
        <v>0</v>
      </c>
      <c r="AE6" s="62">
        <f>AC6+AD6</f>
        <v>0</v>
      </c>
      <c r="AF6" s="44">
        <v>0</v>
      </c>
      <c r="AG6" s="62">
        <v>0</v>
      </c>
      <c r="AH6" s="62">
        <f t="shared" ref="AH6:AH21" si="14">AF6+AG6</f>
        <v>0</v>
      </c>
      <c r="AI6" s="62">
        <v>0</v>
      </c>
      <c r="AJ6" s="62">
        <v>0</v>
      </c>
      <c r="AK6" s="62">
        <f t="shared" ref="AK6:AK21" si="15">AI6+AJ6</f>
        <v>0</v>
      </c>
      <c r="AL6" s="62">
        <v>0</v>
      </c>
      <c r="AM6" s="62">
        <v>0</v>
      </c>
      <c r="AN6" s="62">
        <f t="shared" ref="AN6:AN21" si="16">AL6+AM6</f>
        <v>0</v>
      </c>
      <c r="AO6" s="62">
        <v>0</v>
      </c>
      <c r="AP6" s="62">
        <v>0</v>
      </c>
      <c r="AQ6" s="62">
        <f t="shared" ref="AQ6:AQ21" si="17">AO6+AP6</f>
        <v>0</v>
      </c>
      <c r="AR6" s="44">
        <f t="shared" si="9"/>
        <v>20000</v>
      </c>
      <c r="AS6" s="63">
        <f>F6+I6+L6+O6+R6+U6+X6+AA6+AD6+AG6+AJ6+AM6+AP6</f>
        <v>-11000</v>
      </c>
      <c r="AT6" s="64">
        <f>G6+J6+M6+P6+S6+V6+Y6+AB6+AE6+AH6+AK6+AN6+AQ6</f>
        <v>9000</v>
      </c>
      <c r="AU6" t="s">
        <v>8</v>
      </c>
      <c r="AW6" t="s">
        <v>228</v>
      </c>
      <c r="AX6" t="s">
        <v>256</v>
      </c>
    </row>
    <row r="7" spans="1:50" ht="30">
      <c r="A7" s="53"/>
      <c r="B7" s="20" t="s">
        <v>5</v>
      </c>
      <c r="C7" s="20" t="s">
        <v>257</v>
      </c>
      <c r="D7" s="21" t="s">
        <v>258</v>
      </c>
      <c r="E7" s="61">
        <v>0</v>
      </c>
      <c r="F7" s="62">
        <v>0</v>
      </c>
      <c r="G7" s="44">
        <f t="shared" si="10"/>
        <v>0</v>
      </c>
      <c r="H7" s="62">
        <v>0</v>
      </c>
      <c r="I7" s="62">
        <v>0</v>
      </c>
      <c r="J7" s="62">
        <f t="shared" si="11"/>
        <v>0</v>
      </c>
      <c r="K7" s="62">
        <v>0</v>
      </c>
      <c r="L7" s="62">
        <v>0</v>
      </c>
      <c r="M7" s="62">
        <f t="shared" si="12"/>
        <v>0</v>
      </c>
      <c r="N7" s="44">
        <v>0</v>
      </c>
      <c r="O7" s="44">
        <v>0</v>
      </c>
      <c r="P7" s="44">
        <v>0</v>
      </c>
      <c r="Q7" s="44">
        <v>196000</v>
      </c>
      <c r="R7" s="44">
        <v>-50000</v>
      </c>
      <c r="S7" s="44">
        <f>Q7+R7</f>
        <v>146000</v>
      </c>
      <c r="T7" s="44">
        <v>0</v>
      </c>
      <c r="U7" s="63">
        <v>0</v>
      </c>
      <c r="V7" s="62">
        <v>0</v>
      </c>
      <c r="W7" s="62">
        <v>0</v>
      </c>
      <c r="X7" s="62">
        <v>0</v>
      </c>
      <c r="Y7" s="62">
        <f t="shared" si="13"/>
        <v>0</v>
      </c>
      <c r="Z7" s="44">
        <v>0</v>
      </c>
      <c r="AA7" s="63">
        <v>0</v>
      </c>
      <c r="AB7" s="62">
        <f t="shared" ref="AB7:AB20" si="18">Z7+AA7</f>
        <v>0</v>
      </c>
      <c r="AC7" s="44">
        <v>0</v>
      </c>
      <c r="AD7" s="63">
        <v>0</v>
      </c>
      <c r="AE7" s="62">
        <f t="shared" ref="AE7:AE21" si="19">AC7+AD7</f>
        <v>0</v>
      </c>
      <c r="AF7" s="44">
        <v>0</v>
      </c>
      <c r="AG7" s="62">
        <v>0</v>
      </c>
      <c r="AH7" s="62">
        <f t="shared" si="14"/>
        <v>0</v>
      </c>
      <c r="AI7" s="62">
        <v>0</v>
      </c>
      <c r="AJ7" s="62">
        <v>0</v>
      </c>
      <c r="AK7" s="62">
        <f t="shared" si="15"/>
        <v>0</v>
      </c>
      <c r="AL7" s="62">
        <v>0</v>
      </c>
      <c r="AM7" s="62">
        <v>0</v>
      </c>
      <c r="AN7" s="62">
        <f t="shared" si="16"/>
        <v>0</v>
      </c>
      <c r="AO7" s="62">
        <v>0</v>
      </c>
      <c r="AP7" s="62">
        <v>0</v>
      </c>
      <c r="AQ7" s="62">
        <f t="shared" si="17"/>
        <v>0</v>
      </c>
      <c r="AR7" s="44">
        <f t="shared" si="9"/>
        <v>196000</v>
      </c>
      <c r="AS7" s="44">
        <f t="shared" ref="AS7" si="20">F7+I7+L7+O7+R7+U7+AA7+X7+AD7+AG7+AJ7+AM7+AP7</f>
        <v>-50000</v>
      </c>
      <c r="AT7" s="64">
        <f>G7+J7+M7+P7+S7+V7+Y7+AB7+AE7+AH7+AK7+AN7+AQ7</f>
        <v>146000</v>
      </c>
      <c r="AU7" t="s">
        <v>8</v>
      </c>
      <c r="AW7" t="s">
        <v>228</v>
      </c>
      <c r="AX7" t="s">
        <v>256</v>
      </c>
    </row>
    <row r="8" spans="1:50" s="19" customFormat="1" ht="30">
      <c r="A8" s="53"/>
      <c r="B8" s="20"/>
      <c r="C8" s="25">
        <v>63814</v>
      </c>
      <c r="D8" s="22" t="s">
        <v>289</v>
      </c>
      <c r="E8" s="61">
        <v>0</v>
      </c>
      <c r="F8" s="62">
        <v>0</v>
      </c>
      <c r="G8" s="44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63">
        <v>0</v>
      </c>
      <c r="V8" s="62">
        <v>0</v>
      </c>
      <c r="W8" s="62">
        <v>0</v>
      </c>
      <c r="X8" s="62">
        <v>0</v>
      </c>
      <c r="Y8" s="62">
        <v>0</v>
      </c>
      <c r="Z8" s="44">
        <v>61400</v>
      </c>
      <c r="AA8" s="63">
        <v>0</v>
      </c>
      <c r="AB8" s="62">
        <f t="shared" si="18"/>
        <v>61400</v>
      </c>
      <c r="AC8" s="44">
        <v>0</v>
      </c>
      <c r="AD8" s="63">
        <v>0</v>
      </c>
      <c r="AE8" s="62">
        <f t="shared" si="19"/>
        <v>0</v>
      </c>
      <c r="AF8" s="44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44">
        <v>61400</v>
      </c>
      <c r="AS8" s="63">
        <f t="shared" ref="AS8:AS21" si="21">F8+I8+L8+O8+R8+U8+X8+AA8+AD8+AG8+AJ8+AM8+AP8</f>
        <v>0</v>
      </c>
      <c r="AT8" s="64">
        <f t="shared" ref="AT8:AT21" si="22">G8+J8+M8+P8+S8+V8+Y8+AB8+AE8+AH8+AK8+AN8+AQ8</f>
        <v>61400</v>
      </c>
    </row>
    <row r="9" spans="1:50" ht="30">
      <c r="A9" s="53"/>
      <c r="B9" s="20" t="s">
        <v>5</v>
      </c>
      <c r="C9" s="20" t="s">
        <v>259</v>
      </c>
      <c r="D9" s="21" t="s">
        <v>260</v>
      </c>
      <c r="E9" s="61">
        <v>0</v>
      </c>
      <c r="F9" s="62">
        <v>0</v>
      </c>
      <c r="G9" s="44">
        <f t="shared" si="10"/>
        <v>0</v>
      </c>
      <c r="H9" s="62">
        <v>0</v>
      </c>
      <c r="I9" s="62">
        <v>0</v>
      </c>
      <c r="J9" s="62">
        <f t="shared" si="11"/>
        <v>0</v>
      </c>
      <c r="K9" s="62">
        <v>20000</v>
      </c>
      <c r="L9" s="62">
        <v>-8000</v>
      </c>
      <c r="M9" s="62">
        <f t="shared" si="12"/>
        <v>12000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63">
        <v>0</v>
      </c>
      <c r="V9" s="62">
        <f>T9+U9</f>
        <v>0</v>
      </c>
      <c r="W9" s="62">
        <v>0</v>
      </c>
      <c r="X9" s="62">
        <v>0</v>
      </c>
      <c r="Y9" s="62">
        <f t="shared" si="13"/>
        <v>0</v>
      </c>
      <c r="Z9" s="44">
        <v>0</v>
      </c>
      <c r="AA9" s="63">
        <v>2000</v>
      </c>
      <c r="AB9" s="62">
        <f t="shared" si="18"/>
        <v>2000</v>
      </c>
      <c r="AC9" s="44">
        <v>0</v>
      </c>
      <c r="AD9" s="63">
        <v>0</v>
      </c>
      <c r="AE9" s="62">
        <f t="shared" si="19"/>
        <v>0</v>
      </c>
      <c r="AF9" s="44">
        <v>0</v>
      </c>
      <c r="AG9" s="62">
        <v>0</v>
      </c>
      <c r="AH9" s="62">
        <f t="shared" si="14"/>
        <v>0</v>
      </c>
      <c r="AI9" s="62">
        <v>0</v>
      </c>
      <c r="AJ9" s="62">
        <v>0</v>
      </c>
      <c r="AK9" s="62">
        <f t="shared" si="15"/>
        <v>0</v>
      </c>
      <c r="AL9" s="62">
        <v>0</v>
      </c>
      <c r="AM9" s="62">
        <v>0</v>
      </c>
      <c r="AN9" s="62">
        <f t="shared" si="16"/>
        <v>0</v>
      </c>
      <c r="AO9" s="62">
        <v>0</v>
      </c>
      <c r="AP9" s="62">
        <v>0</v>
      </c>
      <c r="AQ9" s="62">
        <f t="shared" si="17"/>
        <v>0</v>
      </c>
      <c r="AR9" s="44">
        <f t="shared" si="9"/>
        <v>20000</v>
      </c>
      <c r="AS9" s="63">
        <f t="shared" si="21"/>
        <v>-6000</v>
      </c>
      <c r="AT9" s="64">
        <f t="shared" si="22"/>
        <v>14000</v>
      </c>
      <c r="AU9" t="s">
        <v>8</v>
      </c>
      <c r="AW9" t="s">
        <v>228</v>
      </c>
      <c r="AX9" t="s">
        <v>256</v>
      </c>
    </row>
    <row r="10" spans="1:50" s="10" customFormat="1">
      <c r="A10" s="53"/>
      <c r="B10" s="20"/>
      <c r="C10" s="25">
        <v>64151</v>
      </c>
      <c r="D10" s="22" t="s">
        <v>284</v>
      </c>
      <c r="E10" s="61">
        <v>0</v>
      </c>
      <c r="F10" s="62">
        <v>0</v>
      </c>
      <c r="G10" s="44">
        <f t="shared" si="10"/>
        <v>0</v>
      </c>
      <c r="H10" s="62">
        <v>0</v>
      </c>
      <c r="I10" s="62">
        <v>0</v>
      </c>
      <c r="J10" s="62">
        <f t="shared" si="11"/>
        <v>0</v>
      </c>
      <c r="K10" s="62">
        <v>0</v>
      </c>
      <c r="L10" s="62">
        <v>0</v>
      </c>
      <c r="M10" s="62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1000</v>
      </c>
      <c r="U10" s="63">
        <v>0</v>
      </c>
      <c r="V10" s="62">
        <f t="shared" ref="V10:V21" si="23">T10+U10</f>
        <v>1000</v>
      </c>
      <c r="W10" s="62">
        <v>0</v>
      </c>
      <c r="X10" s="62">
        <v>0</v>
      </c>
      <c r="Y10" s="62">
        <f t="shared" si="13"/>
        <v>0</v>
      </c>
      <c r="Z10" s="44">
        <v>0</v>
      </c>
      <c r="AA10" s="63">
        <v>0</v>
      </c>
      <c r="AB10" s="62">
        <f t="shared" si="18"/>
        <v>0</v>
      </c>
      <c r="AC10" s="44">
        <v>0</v>
      </c>
      <c r="AD10" s="63">
        <v>0</v>
      </c>
      <c r="AE10" s="62">
        <f t="shared" si="19"/>
        <v>0</v>
      </c>
      <c r="AF10" s="44">
        <v>0</v>
      </c>
      <c r="AG10" s="62">
        <v>0</v>
      </c>
      <c r="AH10" s="62">
        <f t="shared" si="14"/>
        <v>0</v>
      </c>
      <c r="AI10" s="62">
        <v>0</v>
      </c>
      <c r="AJ10" s="62">
        <v>0</v>
      </c>
      <c r="AK10" s="62">
        <f t="shared" si="15"/>
        <v>0</v>
      </c>
      <c r="AL10" s="62">
        <v>0</v>
      </c>
      <c r="AM10" s="62">
        <v>0</v>
      </c>
      <c r="AN10" s="62">
        <f t="shared" si="16"/>
        <v>0</v>
      </c>
      <c r="AO10" s="62">
        <v>0</v>
      </c>
      <c r="AP10" s="62">
        <v>0</v>
      </c>
      <c r="AQ10" s="62">
        <f t="shared" si="17"/>
        <v>0</v>
      </c>
      <c r="AR10" s="44">
        <f t="shared" si="9"/>
        <v>1000</v>
      </c>
      <c r="AS10" s="63">
        <f t="shared" si="21"/>
        <v>0</v>
      </c>
      <c r="AT10" s="64">
        <f t="shared" si="22"/>
        <v>1000</v>
      </c>
    </row>
    <row r="11" spans="1:50">
      <c r="A11" s="53"/>
      <c r="B11" s="20" t="s">
        <v>5</v>
      </c>
      <c r="C11" s="20" t="s">
        <v>261</v>
      </c>
      <c r="D11" s="21" t="s">
        <v>262</v>
      </c>
      <c r="E11" s="61">
        <v>0</v>
      </c>
      <c r="F11" s="62">
        <v>0</v>
      </c>
      <c r="G11" s="44">
        <f t="shared" si="10"/>
        <v>0</v>
      </c>
      <c r="H11" s="62">
        <v>0</v>
      </c>
      <c r="I11" s="62">
        <v>0</v>
      </c>
      <c r="J11" s="62">
        <f t="shared" si="11"/>
        <v>0</v>
      </c>
      <c r="K11" s="62">
        <v>0</v>
      </c>
      <c r="L11" s="62">
        <v>0</v>
      </c>
      <c r="M11" s="62">
        <f t="shared" si="12"/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700</v>
      </c>
      <c r="U11" s="63">
        <v>0</v>
      </c>
      <c r="V11" s="62">
        <f t="shared" si="23"/>
        <v>700</v>
      </c>
      <c r="W11" s="62">
        <v>0</v>
      </c>
      <c r="X11" s="62">
        <v>0</v>
      </c>
      <c r="Y11" s="62">
        <f t="shared" si="13"/>
        <v>0</v>
      </c>
      <c r="Z11" s="44">
        <v>0</v>
      </c>
      <c r="AA11" s="63"/>
      <c r="AB11" s="62">
        <f t="shared" si="18"/>
        <v>0</v>
      </c>
      <c r="AC11" s="44">
        <v>0</v>
      </c>
      <c r="AD11" s="63">
        <v>0</v>
      </c>
      <c r="AE11" s="62">
        <f t="shared" si="19"/>
        <v>0</v>
      </c>
      <c r="AF11" s="44">
        <v>0</v>
      </c>
      <c r="AG11" s="62">
        <v>0</v>
      </c>
      <c r="AH11" s="62">
        <f t="shared" si="14"/>
        <v>0</v>
      </c>
      <c r="AI11" s="62">
        <v>0</v>
      </c>
      <c r="AJ11" s="62">
        <v>0</v>
      </c>
      <c r="AK11" s="62">
        <f t="shared" si="15"/>
        <v>0</v>
      </c>
      <c r="AL11" s="62">
        <v>0</v>
      </c>
      <c r="AM11" s="62">
        <v>0</v>
      </c>
      <c r="AN11" s="62">
        <f t="shared" si="16"/>
        <v>0</v>
      </c>
      <c r="AO11" s="62">
        <v>0</v>
      </c>
      <c r="AP11" s="62">
        <v>0</v>
      </c>
      <c r="AQ11" s="62">
        <f t="shared" si="17"/>
        <v>0</v>
      </c>
      <c r="AR11" s="44">
        <f t="shared" si="9"/>
        <v>700</v>
      </c>
      <c r="AS11" s="63">
        <f t="shared" si="21"/>
        <v>0</v>
      </c>
      <c r="AT11" s="64">
        <f t="shared" si="22"/>
        <v>700</v>
      </c>
      <c r="AU11" t="s">
        <v>8</v>
      </c>
      <c r="AW11" t="s">
        <v>228</v>
      </c>
      <c r="AX11" t="s">
        <v>256</v>
      </c>
    </row>
    <row r="12" spans="1:50">
      <c r="A12" s="53"/>
      <c r="B12" s="20" t="s">
        <v>5</v>
      </c>
      <c r="C12" s="20" t="s">
        <v>263</v>
      </c>
      <c r="D12" s="21" t="s">
        <v>264</v>
      </c>
      <c r="E12" s="61">
        <v>0</v>
      </c>
      <c r="F12" s="62">
        <v>0</v>
      </c>
      <c r="G12" s="44">
        <f t="shared" si="10"/>
        <v>0</v>
      </c>
      <c r="H12" s="62">
        <v>0</v>
      </c>
      <c r="I12" s="62">
        <v>0</v>
      </c>
      <c r="J12" s="62">
        <f t="shared" si="11"/>
        <v>0</v>
      </c>
      <c r="K12" s="62">
        <v>0</v>
      </c>
      <c r="L12" s="62">
        <v>0</v>
      </c>
      <c r="M12" s="62">
        <f t="shared" si="12"/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572600</v>
      </c>
      <c r="U12" s="63">
        <v>-43000</v>
      </c>
      <c r="V12" s="62">
        <f t="shared" si="23"/>
        <v>529600</v>
      </c>
      <c r="W12" s="62">
        <v>0</v>
      </c>
      <c r="X12" s="62">
        <v>0</v>
      </c>
      <c r="Y12" s="62">
        <f t="shared" si="13"/>
        <v>0</v>
      </c>
      <c r="Z12" s="44">
        <v>0</v>
      </c>
      <c r="AA12" s="63">
        <v>0</v>
      </c>
      <c r="AB12" s="62">
        <f t="shared" si="18"/>
        <v>0</v>
      </c>
      <c r="AC12" s="44">
        <v>0</v>
      </c>
      <c r="AD12" s="63">
        <v>0</v>
      </c>
      <c r="AE12" s="62">
        <f t="shared" si="19"/>
        <v>0</v>
      </c>
      <c r="AF12" s="44">
        <v>0</v>
      </c>
      <c r="AG12" s="62">
        <v>0</v>
      </c>
      <c r="AH12" s="62">
        <f t="shared" si="14"/>
        <v>0</v>
      </c>
      <c r="AI12" s="62">
        <v>0</v>
      </c>
      <c r="AJ12" s="62">
        <v>0</v>
      </c>
      <c r="AK12" s="62">
        <f t="shared" si="15"/>
        <v>0</v>
      </c>
      <c r="AL12" s="62">
        <v>0</v>
      </c>
      <c r="AM12" s="62">
        <v>0</v>
      </c>
      <c r="AN12" s="62">
        <f t="shared" si="16"/>
        <v>0</v>
      </c>
      <c r="AO12" s="62">
        <v>0</v>
      </c>
      <c r="AP12" s="62">
        <v>0</v>
      </c>
      <c r="AQ12" s="62">
        <f t="shared" si="17"/>
        <v>0</v>
      </c>
      <c r="AR12" s="44">
        <f t="shared" si="9"/>
        <v>572600</v>
      </c>
      <c r="AS12" s="63">
        <f t="shared" si="21"/>
        <v>-43000</v>
      </c>
      <c r="AT12" s="64">
        <f t="shared" si="22"/>
        <v>529600</v>
      </c>
      <c r="AU12" t="s">
        <v>8</v>
      </c>
      <c r="AW12" t="s">
        <v>228</v>
      </c>
      <c r="AX12" t="s">
        <v>256</v>
      </c>
    </row>
    <row r="13" spans="1:50">
      <c r="A13" s="53"/>
      <c r="B13" s="20" t="s">
        <v>5</v>
      </c>
      <c r="C13" s="20" t="s">
        <v>265</v>
      </c>
      <c r="D13" s="21" t="s">
        <v>266</v>
      </c>
      <c r="E13" s="61">
        <v>0</v>
      </c>
      <c r="F13" s="62">
        <v>0</v>
      </c>
      <c r="G13" s="44">
        <f t="shared" si="10"/>
        <v>0</v>
      </c>
      <c r="H13" s="62">
        <v>0</v>
      </c>
      <c r="I13" s="62">
        <v>0</v>
      </c>
      <c r="J13" s="62">
        <f t="shared" si="11"/>
        <v>0</v>
      </c>
      <c r="K13" s="62">
        <v>0</v>
      </c>
      <c r="L13" s="62">
        <v>0</v>
      </c>
      <c r="M13" s="62">
        <f t="shared" si="12"/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20000</v>
      </c>
      <c r="U13" s="63">
        <v>0</v>
      </c>
      <c r="V13" s="62">
        <f t="shared" si="23"/>
        <v>20000</v>
      </c>
      <c r="W13" s="62">
        <v>0</v>
      </c>
      <c r="X13" s="62">
        <v>0</v>
      </c>
      <c r="Y13" s="62">
        <f t="shared" si="13"/>
        <v>0</v>
      </c>
      <c r="Z13" s="44">
        <v>0</v>
      </c>
      <c r="AA13" s="63">
        <v>0</v>
      </c>
      <c r="AB13" s="62">
        <f t="shared" si="18"/>
        <v>0</v>
      </c>
      <c r="AC13" s="44">
        <v>0</v>
      </c>
      <c r="AD13" s="63">
        <v>0</v>
      </c>
      <c r="AE13" s="62">
        <f t="shared" si="19"/>
        <v>0</v>
      </c>
      <c r="AF13" s="44">
        <v>0</v>
      </c>
      <c r="AG13" s="62">
        <v>0</v>
      </c>
      <c r="AH13" s="62">
        <f t="shared" si="14"/>
        <v>0</v>
      </c>
      <c r="AI13" s="62">
        <v>0</v>
      </c>
      <c r="AJ13" s="62">
        <v>0</v>
      </c>
      <c r="AK13" s="62">
        <f t="shared" si="15"/>
        <v>0</v>
      </c>
      <c r="AL13" s="62">
        <v>0</v>
      </c>
      <c r="AM13" s="62">
        <v>0</v>
      </c>
      <c r="AN13" s="62">
        <f t="shared" si="16"/>
        <v>0</v>
      </c>
      <c r="AO13" s="62">
        <v>0</v>
      </c>
      <c r="AP13" s="62">
        <v>0</v>
      </c>
      <c r="AQ13" s="62">
        <f t="shared" si="17"/>
        <v>0</v>
      </c>
      <c r="AR13" s="44">
        <f t="shared" si="9"/>
        <v>20000</v>
      </c>
      <c r="AS13" s="63">
        <f t="shared" si="21"/>
        <v>0</v>
      </c>
      <c r="AT13" s="64">
        <f t="shared" si="22"/>
        <v>20000</v>
      </c>
      <c r="AU13" t="s">
        <v>8</v>
      </c>
      <c r="AW13" t="s">
        <v>228</v>
      </c>
      <c r="AX13" t="s">
        <v>256</v>
      </c>
    </row>
    <row r="14" spans="1:50" s="10" customFormat="1">
      <c r="A14" s="53"/>
      <c r="B14" s="20"/>
      <c r="C14" s="25">
        <v>66313</v>
      </c>
      <c r="D14" s="22" t="s">
        <v>282</v>
      </c>
      <c r="E14" s="61">
        <v>0</v>
      </c>
      <c r="F14" s="62">
        <v>0</v>
      </c>
      <c r="G14" s="44">
        <f t="shared" si="10"/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63">
        <v>0</v>
      </c>
      <c r="V14" s="62">
        <f t="shared" si="23"/>
        <v>0</v>
      </c>
      <c r="W14" s="62">
        <v>0</v>
      </c>
      <c r="X14" s="62">
        <v>0</v>
      </c>
      <c r="Y14" s="62">
        <v>0</v>
      </c>
      <c r="Z14" s="44">
        <v>0</v>
      </c>
      <c r="AA14" s="62">
        <v>0</v>
      </c>
      <c r="AB14" s="62">
        <f t="shared" si="18"/>
        <v>0</v>
      </c>
      <c r="AC14" s="44">
        <v>0</v>
      </c>
      <c r="AD14" s="63">
        <v>4000</v>
      </c>
      <c r="AE14" s="62">
        <f t="shared" si="19"/>
        <v>4000</v>
      </c>
      <c r="AF14" s="44">
        <v>0</v>
      </c>
      <c r="AG14" s="62">
        <v>0</v>
      </c>
      <c r="AH14" s="62">
        <f t="shared" si="14"/>
        <v>0</v>
      </c>
      <c r="AI14" s="62">
        <v>0</v>
      </c>
      <c r="AJ14" s="62">
        <v>0</v>
      </c>
      <c r="AK14" s="62">
        <f t="shared" si="15"/>
        <v>0</v>
      </c>
      <c r="AL14" s="62">
        <v>0</v>
      </c>
      <c r="AM14" s="62">
        <v>0</v>
      </c>
      <c r="AN14" s="62">
        <f t="shared" si="16"/>
        <v>0</v>
      </c>
      <c r="AO14" s="62">
        <v>0</v>
      </c>
      <c r="AP14" s="62">
        <v>0</v>
      </c>
      <c r="AQ14" s="62">
        <f t="shared" si="17"/>
        <v>0</v>
      </c>
      <c r="AR14" s="44">
        <f t="shared" si="9"/>
        <v>0</v>
      </c>
      <c r="AS14" s="63">
        <f t="shared" si="21"/>
        <v>4000</v>
      </c>
      <c r="AT14" s="64">
        <f t="shared" si="22"/>
        <v>4000</v>
      </c>
    </row>
    <row r="15" spans="1:50" s="10" customFormat="1" ht="30">
      <c r="A15" s="53"/>
      <c r="B15" s="20"/>
      <c r="C15" s="25">
        <v>66314</v>
      </c>
      <c r="D15" s="22" t="s">
        <v>281</v>
      </c>
      <c r="E15" s="61">
        <v>0</v>
      </c>
      <c r="F15" s="62">
        <v>0</v>
      </c>
      <c r="G15" s="44">
        <f t="shared" si="10"/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63">
        <v>0</v>
      </c>
      <c r="V15" s="62">
        <f t="shared" si="23"/>
        <v>0</v>
      </c>
      <c r="W15" s="62">
        <v>0</v>
      </c>
      <c r="X15" s="62">
        <v>0</v>
      </c>
      <c r="Y15" s="62">
        <v>0</v>
      </c>
      <c r="Z15" s="44">
        <v>0</v>
      </c>
      <c r="AA15" s="62">
        <v>0</v>
      </c>
      <c r="AB15" s="62">
        <f t="shared" si="18"/>
        <v>0</v>
      </c>
      <c r="AC15" s="44">
        <v>0</v>
      </c>
      <c r="AD15" s="63">
        <v>0</v>
      </c>
      <c r="AE15" s="62">
        <f t="shared" si="19"/>
        <v>0</v>
      </c>
      <c r="AF15" s="44">
        <v>0</v>
      </c>
      <c r="AG15" s="62">
        <v>0</v>
      </c>
      <c r="AH15" s="62">
        <f t="shared" si="14"/>
        <v>0</v>
      </c>
      <c r="AI15" s="62">
        <v>0</v>
      </c>
      <c r="AJ15" s="62">
        <v>0</v>
      </c>
      <c r="AK15" s="62">
        <f t="shared" si="15"/>
        <v>0</v>
      </c>
      <c r="AL15" s="62">
        <v>0</v>
      </c>
      <c r="AM15" s="62">
        <v>0</v>
      </c>
      <c r="AN15" s="62">
        <f t="shared" si="16"/>
        <v>0</v>
      </c>
      <c r="AO15" s="62">
        <v>0</v>
      </c>
      <c r="AP15" s="62">
        <v>0</v>
      </c>
      <c r="AQ15" s="62">
        <f t="shared" si="17"/>
        <v>0</v>
      </c>
      <c r="AR15" s="44">
        <f t="shared" si="9"/>
        <v>0</v>
      </c>
      <c r="AS15" s="63">
        <f t="shared" si="21"/>
        <v>0</v>
      </c>
      <c r="AT15" s="64">
        <f t="shared" si="22"/>
        <v>0</v>
      </c>
    </row>
    <row r="16" spans="1:50" ht="30">
      <c r="A16" s="53"/>
      <c r="B16" s="20"/>
      <c r="C16" s="25">
        <v>67111</v>
      </c>
      <c r="D16" s="28" t="s">
        <v>267</v>
      </c>
      <c r="E16" s="61">
        <v>1214065</v>
      </c>
      <c r="F16" s="62">
        <v>-297965</v>
      </c>
      <c r="G16" s="44">
        <f t="shared" si="10"/>
        <v>916100</v>
      </c>
      <c r="H16" s="62">
        <v>0</v>
      </c>
      <c r="I16" s="62">
        <v>0</v>
      </c>
      <c r="J16" s="62">
        <f t="shared" si="11"/>
        <v>0</v>
      </c>
      <c r="K16" s="62">
        <v>0</v>
      </c>
      <c r="L16" s="62">
        <v>0</v>
      </c>
      <c r="M16" s="62">
        <f t="shared" si="12"/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63">
        <v>0</v>
      </c>
      <c r="V16" s="62">
        <f t="shared" si="23"/>
        <v>0</v>
      </c>
      <c r="W16" s="62">
        <v>0</v>
      </c>
      <c r="X16" s="62">
        <v>0</v>
      </c>
      <c r="Y16" s="62">
        <f t="shared" si="13"/>
        <v>0</v>
      </c>
      <c r="Z16" s="44">
        <v>0</v>
      </c>
      <c r="AA16" s="63">
        <v>0</v>
      </c>
      <c r="AB16" s="62">
        <f t="shared" si="18"/>
        <v>0</v>
      </c>
      <c r="AC16" s="44">
        <v>0</v>
      </c>
      <c r="AD16" s="63">
        <v>0</v>
      </c>
      <c r="AE16" s="62">
        <f t="shared" si="19"/>
        <v>0</v>
      </c>
      <c r="AF16" s="44">
        <v>0</v>
      </c>
      <c r="AG16" s="62">
        <v>0</v>
      </c>
      <c r="AH16" s="62">
        <f t="shared" si="14"/>
        <v>0</v>
      </c>
      <c r="AI16" s="62">
        <v>0</v>
      </c>
      <c r="AJ16" s="62">
        <v>0</v>
      </c>
      <c r="AK16" s="62">
        <f t="shared" si="15"/>
        <v>0</v>
      </c>
      <c r="AL16" s="62">
        <v>0</v>
      </c>
      <c r="AM16" s="62">
        <v>0</v>
      </c>
      <c r="AN16" s="62">
        <f t="shared" si="16"/>
        <v>0</v>
      </c>
      <c r="AO16" s="62">
        <v>0</v>
      </c>
      <c r="AP16" s="62">
        <v>0</v>
      </c>
      <c r="AQ16" s="62">
        <f t="shared" si="17"/>
        <v>0</v>
      </c>
      <c r="AR16" s="44">
        <f t="shared" si="9"/>
        <v>1214065</v>
      </c>
      <c r="AS16" s="63">
        <f t="shared" si="21"/>
        <v>-297965</v>
      </c>
      <c r="AT16" s="64">
        <f t="shared" si="22"/>
        <v>916100</v>
      </c>
    </row>
    <row r="17" spans="1:46" s="12" customFormat="1" ht="30">
      <c r="A17" s="53"/>
      <c r="B17" s="20"/>
      <c r="C17" s="25">
        <v>67121</v>
      </c>
      <c r="D17" s="28" t="s">
        <v>285</v>
      </c>
      <c r="E17" s="61">
        <v>0</v>
      </c>
      <c r="F17" s="62">
        <v>0</v>
      </c>
      <c r="G17" s="44">
        <f t="shared" si="10"/>
        <v>0</v>
      </c>
      <c r="H17" s="62">
        <v>0</v>
      </c>
      <c r="I17" s="62">
        <v>0</v>
      </c>
      <c r="J17" s="62">
        <f t="shared" si="11"/>
        <v>0</v>
      </c>
      <c r="K17" s="62">
        <v>0</v>
      </c>
      <c r="L17" s="62">
        <v>0</v>
      </c>
      <c r="M17" s="62">
        <f t="shared" si="12"/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63">
        <v>0</v>
      </c>
      <c r="V17" s="62">
        <f t="shared" si="23"/>
        <v>0</v>
      </c>
      <c r="W17" s="62">
        <v>0</v>
      </c>
      <c r="X17" s="62">
        <v>0</v>
      </c>
      <c r="Y17" s="62">
        <f t="shared" si="13"/>
        <v>0</v>
      </c>
      <c r="Z17" s="44">
        <v>0</v>
      </c>
      <c r="AA17" s="63">
        <v>0</v>
      </c>
      <c r="AB17" s="62">
        <f t="shared" si="18"/>
        <v>0</v>
      </c>
      <c r="AC17" s="44">
        <v>0</v>
      </c>
      <c r="AD17" s="63">
        <v>0</v>
      </c>
      <c r="AE17" s="62">
        <f t="shared" si="19"/>
        <v>0</v>
      </c>
      <c r="AF17" s="44">
        <v>0</v>
      </c>
      <c r="AG17" s="62">
        <v>0</v>
      </c>
      <c r="AH17" s="62">
        <f t="shared" si="14"/>
        <v>0</v>
      </c>
      <c r="AI17" s="62">
        <v>0</v>
      </c>
      <c r="AJ17" s="62">
        <v>0</v>
      </c>
      <c r="AK17" s="62">
        <f t="shared" si="15"/>
        <v>0</v>
      </c>
      <c r="AL17" s="62">
        <v>0</v>
      </c>
      <c r="AM17" s="62">
        <v>0</v>
      </c>
      <c r="AN17" s="62">
        <f t="shared" si="16"/>
        <v>0</v>
      </c>
      <c r="AO17" s="62">
        <v>0</v>
      </c>
      <c r="AP17" s="62">
        <v>0</v>
      </c>
      <c r="AQ17" s="62">
        <f t="shared" si="17"/>
        <v>0</v>
      </c>
      <c r="AR17" s="44">
        <f t="shared" si="9"/>
        <v>0</v>
      </c>
      <c r="AS17" s="63">
        <f t="shared" si="21"/>
        <v>0</v>
      </c>
      <c r="AT17" s="64">
        <f t="shared" si="22"/>
        <v>0</v>
      </c>
    </row>
    <row r="18" spans="1:46" s="10" customFormat="1">
      <c r="A18" s="53"/>
      <c r="B18" s="20"/>
      <c r="C18" s="25">
        <v>68311</v>
      </c>
      <c r="D18" s="28" t="s">
        <v>283</v>
      </c>
      <c r="E18" s="61">
        <v>0</v>
      </c>
      <c r="F18" s="62">
        <v>0</v>
      </c>
      <c r="G18" s="44">
        <f t="shared" si="10"/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3000</v>
      </c>
      <c r="U18" s="63">
        <v>0</v>
      </c>
      <c r="V18" s="62">
        <f t="shared" si="23"/>
        <v>3000</v>
      </c>
      <c r="W18" s="62">
        <v>0</v>
      </c>
      <c r="X18" s="62">
        <v>0</v>
      </c>
      <c r="Y18" s="62">
        <f t="shared" si="13"/>
        <v>0</v>
      </c>
      <c r="Z18" s="44">
        <v>0</v>
      </c>
      <c r="AA18" s="63">
        <v>0</v>
      </c>
      <c r="AB18" s="62">
        <f t="shared" si="18"/>
        <v>0</v>
      </c>
      <c r="AC18" s="44">
        <v>0</v>
      </c>
      <c r="AD18" s="63">
        <v>0</v>
      </c>
      <c r="AE18" s="62">
        <f t="shared" si="19"/>
        <v>0</v>
      </c>
      <c r="AF18" s="44">
        <v>0</v>
      </c>
      <c r="AG18" s="62">
        <v>0</v>
      </c>
      <c r="AH18" s="62">
        <f t="shared" si="14"/>
        <v>0</v>
      </c>
      <c r="AI18" s="62">
        <v>0</v>
      </c>
      <c r="AJ18" s="62">
        <v>0</v>
      </c>
      <c r="AK18" s="62">
        <f t="shared" si="15"/>
        <v>0</v>
      </c>
      <c r="AL18" s="62">
        <v>0</v>
      </c>
      <c r="AM18" s="62">
        <v>0</v>
      </c>
      <c r="AN18" s="62">
        <f t="shared" si="16"/>
        <v>0</v>
      </c>
      <c r="AO18" s="62">
        <v>0</v>
      </c>
      <c r="AP18" s="62">
        <v>0</v>
      </c>
      <c r="AQ18" s="62">
        <f t="shared" si="17"/>
        <v>0</v>
      </c>
      <c r="AR18" s="44">
        <f t="shared" si="9"/>
        <v>3000</v>
      </c>
      <c r="AS18" s="63">
        <f t="shared" si="21"/>
        <v>0</v>
      </c>
      <c r="AT18" s="64">
        <f t="shared" si="22"/>
        <v>3000</v>
      </c>
    </row>
    <row r="19" spans="1:46" s="10" customFormat="1">
      <c r="A19" s="53"/>
      <c r="B19" s="20"/>
      <c r="C19" s="25">
        <v>72212</v>
      </c>
      <c r="D19" s="28" t="s">
        <v>279</v>
      </c>
      <c r="E19" s="61">
        <v>0</v>
      </c>
      <c r="F19" s="62">
        <v>0</v>
      </c>
      <c r="G19" s="44">
        <f t="shared" si="10"/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63">
        <v>0</v>
      </c>
      <c r="V19" s="62">
        <f t="shared" si="23"/>
        <v>0</v>
      </c>
      <c r="W19" s="62">
        <v>0</v>
      </c>
      <c r="X19" s="62">
        <v>0</v>
      </c>
      <c r="Y19" s="62">
        <v>0</v>
      </c>
      <c r="Z19" s="44">
        <v>0</v>
      </c>
      <c r="AA19" s="62">
        <v>0</v>
      </c>
      <c r="AB19" s="62">
        <f t="shared" si="18"/>
        <v>0</v>
      </c>
      <c r="AC19" s="44">
        <v>0</v>
      </c>
      <c r="AD19" s="62">
        <v>0</v>
      </c>
      <c r="AE19" s="62">
        <f t="shared" si="19"/>
        <v>0</v>
      </c>
      <c r="AF19" s="44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44">
        <f t="shared" si="9"/>
        <v>0</v>
      </c>
      <c r="AS19" s="63">
        <f t="shared" si="21"/>
        <v>0</v>
      </c>
      <c r="AT19" s="64">
        <f t="shared" si="22"/>
        <v>0</v>
      </c>
    </row>
    <row r="20" spans="1:46" s="10" customFormat="1" ht="30">
      <c r="A20" s="53"/>
      <c r="B20" s="20"/>
      <c r="C20" s="25">
        <v>72231</v>
      </c>
      <c r="D20" s="28" t="s">
        <v>280</v>
      </c>
      <c r="E20" s="61">
        <v>0</v>
      </c>
      <c r="F20" s="62">
        <v>0</v>
      </c>
      <c r="G20" s="44">
        <f t="shared" si="10"/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63">
        <v>0</v>
      </c>
      <c r="V20" s="62">
        <f t="shared" si="23"/>
        <v>0</v>
      </c>
      <c r="W20" s="62">
        <v>0</v>
      </c>
      <c r="X20" s="62">
        <v>0</v>
      </c>
      <c r="Y20" s="62">
        <v>0</v>
      </c>
      <c r="Z20" s="44">
        <v>0</v>
      </c>
      <c r="AA20" s="62">
        <v>0</v>
      </c>
      <c r="AB20" s="62">
        <f t="shared" si="18"/>
        <v>0</v>
      </c>
      <c r="AC20" s="44">
        <v>0</v>
      </c>
      <c r="AD20" s="62">
        <v>0</v>
      </c>
      <c r="AE20" s="62">
        <f t="shared" si="19"/>
        <v>0</v>
      </c>
      <c r="AF20" s="44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44">
        <f t="shared" si="9"/>
        <v>0</v>
      </c>
      <c r="AS20" s="63">
        <f t="shared" si="21"/>
        <v>0</v>
      </c>
      <c r="AT20" s="64">
        <f t="shared" si="22"/>
        <v>0</v>
      </c>
    </row>
    <row r="21" spans="1:46" ht="15.75" thickBot="1">
      <c r="A21" s="54"/>
      <c r="B21" s="55"/>
      <c r="C21" s="56">
        <v>92222</v>
      </c>
      <c r="D21" s="57" t="s">
        <v>268</v>
      </c>
      <c r="E21" s="65">
        <v>0</v>
      </c>
      <c r="F21" s="66">
        <v>0</v>
      </c>
      <c r="G21" s="67">
        <f t="shared" si="10"/>
        <v>0</v>
      </c>
      <c r="H21" s="66">
        <v>0</v>
      </c>
      <c r="I21" s="66">
        <v>0</v>
      </c>
      <c r="J21" s="66">
        <f t="shared" si="11"/>
        <v>0</v>
      </c>
      <c r="K21" s="66">
        <v>0</v>
      </c>
      <c r="L21" s="66">
        <v>0</v>
      </c>
      <c r="M21" s="66">
        <f t="shared" si="12"/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-80000</v>
      </c>
      <c r="U21" s="66">
        <v>-30000</v>
      </c>
      <c r="V21" s="66">
        <f t="shared" si="23"/>
        <v>-110000</v>
      </c>
      <c r="W21" s="66">
        <v>0</v>
      </c>
      <c r="X21" s="66">
        <v>0</v>
      </c>
      <c r="Y21" s="66">
        <f t="shared" si="13"/>
        <v>0</v>
      </c>
      <c r="Z21" s="67">
        <v>0</v>
      </c>
      <c r="AA21" s="66">
        <v>0</v>
      </c>
      <c r="AB21" s="66">
        <v>0</v>
      </c>
      <c r="AC21" s="67">
        <v>0</v>
      </c>
      <c r="AD21" s="66">
        <v>0</v>
      </c>
      <c r="AE21" s="66">
        <f t="shared" si="19"/>
        <v>0</v>
      </c>
      <c r="AF21" s="67">
        <v>0</v>
      </c>
      <c r="AG21" s="66">
        <v>0</v>
      </c>
      <c r="AH21" s="66">
        <f t="shared" si="14"/>
        <v>0</v>
      </c>
      <c r="AI21" s="66">
        <v>0</v>
      </c>
      <c r="AJ21" s="66">
        <v>0</v>
      </c>
      <c r="AK21" s="66">
        <f t="shared" si="15"/>
        <v>0</v>
      </c>
      <c r="AL21" s="66">
        <v>0</v>
      </c>
      <c r="AM21" s="66">
        <v>0</v>
      </c>
      <c r="AN21" s="66">
        <f t="shared" si="16"/>
        <v>0</v>
      </c>
      <c r="AO21" s="66">
        <v>0</v>
      </c>
      <c r="AP21" s="66">
        <v>0</v>
      </c>
      <c r="AQ21" s="66">
        <f t="shared" si="17"/>
        <v>0</v>
      </c>
      <c r="AR21" s="67">
        <f t="shared" si="9"/>
        <v>-80000</v>
      </c>
      <c r="AS21" s="68">
        <f t="shared" si="21"/>
        <v>-30000</v>
      </c>
      <c r="AT21" s="69">
        <f t="shared" si="22"/>
        <v>-110000</v>
      </c>
    </row>
    <row r="22" spans="1:46">
      <c r="AM22" s="10"/>
    </row>
    <row r="23" spans="1:46"/>
    <row r="24" spans="1:46"/>
    <row r="25" spans="1:46" ht="14.25" hidden="1" customHeight="1"/>
    <row r="26" spans="1:46"/>
  </sheetData>
  <mergeCells count="32">
    <mergeCell ref="A5:D5"/>
    <mergeCell ref="AO2:AQ2"/>
    <mergeCell ref="A4:D4"/>
    <mergeCell ref="B1:B3"/>
    <mergeCell ref="C1:C3"/>
    <mergeCell ref="D1:D3"/>
    <mergeCell ref="E1:G1"/>
    <mergeCell ref="AO1:AQ1"/>
    <mergeCell ref="H1:J1"/>
    <mergeCell ref="K1:M1"/>
    <mergeCell ref="N1:P1"/>
    <mergeCell ref="E2:G2"/>
    <mergeCell ref="H2:J2"/>
    <mergeCell ref="K2:M2"/>
    <mergeCell ref="N2:P2"/>
    <mergeCell ref="Q2:S2"/>
    <mergeCell ref="AL2:AN2"/>
    <mergeCell ref="T1:V1"/>
    <mergeCell ref="Q1:S1"/>
    <mergeCell ref="AI1:AK1"/>
    <mergeCell ref="AR1:AT2"/>
    <mergeCell ref="T2:V2"/>
    <mergeCell ref="W2:Y2"/>
    <mergeCell ref="Z2:AB2"/>
    <mergeCell ref="AC2:AE2"/>
    <mergeCell ref="Z1:AB1"/>
    <mergeCell ref="AC1:AE1"/>
    <mergeCell ref="AF1:AH1"/>
    <mergeCell ref="AI2:AK2"/>
    <mergeCell ref="AL1:AN1"/>
    <mergeCell ref="AF2:AH2"/>
    <mergeCell ref="W1:Y1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EZ127"/>
  <sheetViews>
    <sheetView showGridLines="0" tabSelected="1" zoomScale="85" zoomScaleNormal="85" workbookViewId="0">
      <pane xSplit="5" ySplit="20" topLeftCell="AF21" activePane="bottomRight" state="frozen"/>
      <selection pane="topRight" activeCell="F1" sqref="F1"/>
      <selection pane="bottomLeft" activeCell="A21" sqref="A21"/>
      <selection pane="bottomRight" activeCell="AT25" sqref="AT25:AT93"/>
    </sheetView>
  </sheetViews>
  <sheetFormatPr defaultColWidth="0" defaultRowHeight="15"/>
  <cols>
    <col min="1" max="1" width="4.5703125" customWidth="1"/>
    <col min="2" max="2" width="8" customWidth="1"/>
    <col min="3" max="3" width="9.140625" customWidth="1"/>
    <col min="4" max="4" width="33" customWidth="1"/>
    <col min="5" max="20" width="14.7109375" style="70" customWidth="1"/>
    <col min="21" max="21" width="14.7109375" style="71" customWidth="1"/>
    <col min="22" max="46" width="14.7109375" style="70" customWidth="1"/>
    <col min="47" max="50" width="0" hidden="1" customWidth="1"/>
    <col min="51" max="16380" width="9.140625" hidden="1"/>
    <col min="16381" max="16384" width="4.42578125" customWidth="1"/>
  </cols>
  <sheetData>
    <row r="1" spans="1:50" ht="37.5" customHeight="1" thickTop="1">
      <c r="A1" s="1"/>
      <c r="B1" s="95" t="s">
        <v>229</v>
      </c>
      <c r="C1" s="95" t="s">
        <v>230</v>
      </c>
      <c r="D1" s="97" t="s">
        <v>231</v>
      </c>
      <c r="E1" s="79" t="s">
        <v>232</v>
      </c>
      <c r="F1" s="80"/>
      <c r="G1" s="81"/>
      <c r="H1" s="76" t="s">
        <v>233</v>
      </c>
      <c r="I1" s="77"/>
      <c r="J1" s="78"/>
      <c r="K1" s="76" t="s">
        <v>234</v>
      </c>
      <c r="L1" s="77"/>
      <c r="M1" s="78"/>
      <c r="N1" s="76" t="s">
        <v>235</v>
      </c>
      <c r="O1" s="77"/>
      <c r="P1" s="78"/>
      <c r="Q1" s="79" t="s">
        <v>236</v>
      </c>
      <c r="R1" s="80"/>
      <c r="S1" s="81"/>
      <c r="T1" s="76" t="s">
        <v>237</v>
      </c>
      <c r="U1" s="77"/>
      <c r="V1" s="78"/>
      <c r="W1" s="76" t="s">
        <v>238</v>
      </c>
      <c r="X1" s="77"/>
      <c r="Y1" s="78"/>
      <c r="Z1" s="76" t="s">
        <v>239</v>
      </c>
      <c r="AA1" s="77"/>
      <c r="AB1" s="78"/>
      <c r="AC1" s="76" t="s">
        <v>240</v>
      </c>
      <c r="AD1" s="77"/>
      <c r="AE1" s="78"/>
      <c r="AF1" s="76" t="s">
        <v>241</v>
      </c>
      <c r="AG1" s="77"/>
      <c r="AH1" s="78"/>
      <c r="AI1" s="76" t="s">
        <v>242</v>
      </c>
      <c r="AJ1" s="77"/>
      <c r="AK1" s="78"/>
      <c r="AL1" s="88" t="s">
        <v>243</v>
      </c>
      <c r="AM1" s="89"/>
      <c r="AN1" s="90"/>
      <c r="AO1" s="76" t="s">
        <v>244</v>
      </c>
      <c r="AP1" s="77"/>
      <c r="AQ1" s="78"/>
      <c r="AR1" s="82" t="s">
        <v>299</v>
      </c>
      <c r="AS1" s="83"/>
      <c r="AT1" s="84"/>
    </row>
    <row r="2" spans="1:50" ht="44.25" customHeight="1">
      <c r="A2" s="2"/>
      <c r="B2" s="96"/>
      <c r="C2" s="96"/>
      <c r="D2" s="98"/>
      <c r="E2" s="73"/>
      <c r="F2" s="74"/>
      <c r="G2" s="75"/>
      <c r="H2" s="73" t="s">
        <v>245</v>
      </c>
      <c r="I2" s="74"/>
      <c r="J2" s="75"/>
      <c r="K2" s="73"/>
      <c r="L2" s="74"/>
      <c r="M2" s="75"/>
      <c r="N2" s="73"/>
      <c r="O2" s="74"/>
      <c r="P2" s="75"/>
      <c r="Q2" s="73"/>
      <c r="R2" s="74"/>
      <c r="S2" s="75"/>
      <c r="T2" s="73" t="s">
        <v>245</v>
      </c>
      <c r="U2" s="74"/>
      <c r="V2" s="75"/>
      <c r="W2" s="73" t="s">
        <v>246</v>
      </c>
      <c r="X2" s="74"/>
      <c r="Y2" s="75"/>
      <c r="Z2" s="73" t="s">
        <v>247</v>
      </c>
      <c r="AA2" s="74"/>
      <c r="AB2" s="75"/>
      <c r="AC2" s="73" t="s">
        <v>248</v>
      </c>
      <c r="AD2" s="74"/>
      <c r="AE2" s="75"/>
      <c r="AF2" s="73" t="s">
        <v>249</v>
      </c>
      <c r="AG2" s="74"/>
      <c r="AH2" s="75"/>
      <c r="AI2" s="73" t="s">
        <v>250</v>
      </c>
      <c r="AJ2" s="74"/>
      <c r="AK2" s="75"/>
      <c r="AL2" s="73"/>
      <c r="AM2" s="74"/>
      <c r="AN2" s="75"/>
      <c r="AO2" s="73"/>
      <c r="AP2" s="74"/>
      <c r="AQ2" s="75"/>
      <c r="AR2" s="85"/>
      <c r="AS2" s="86"/>
      <c r="AT2" s="87"/>
    </row>
    <row r="3" spans="1:50" ht="45.75" customHeight="1">
      <c r="A3" s="3"/>
      <c r="B3" s="101"/>
      <c r="C3" s="101"/>
      <c r="D3" s="101"/>
      <c r="E3" s="5" t="s">
        <v>251</v>
      </c>
      <c r="F3" s="4" t="s">
        <v>252</v>
      </c>
      <c r="G3" s="6" t="s">
        <v>253</v>
      </c>
      <c r="H3" s="5" t="s">
        <v>251</v>
      </c>
      <c r="I3" s="4" t="s">
        <v>252</v>
      </c>
      <c r="J3" s="6" t="s">
        <v>253</v>
      </c>
      <c r="K3" s="5" t="s">
        <v>251</v>
      </c>
      <c r="L3" s="4" t="s">
        <v>252</v>
      </c>
      <c r="M3" s="6" t="s">
        <v>253</v>
      </c>
      <c r="N3" s="5" t="s">
        <v>251</v>
      </c>
      <c r="O3" s="4" t="s">
        <v>252</v>
      </c>
      <c r="P3" s="6" t="s">
        <v>253</v>
      </c>
      <c r="Q3" s="5" t="s">
        <v>251</v>
      </c>
      <c r="R3" s="4" t="s">
        <v>252</v>
      </c>
      <c r="S3" s="6" t="s">
        <v>253</v>
      </c>
      <c r="T3" s="5" t="s">
        <v>251</v>
      </c>
      <c r="U3" s="11" t="s">
        <v>252</v>
      </c>
      <c r="V3" s="6" t="s">
        <v>253</v>
      </c>
      <c r="W3" s="5" t="s">
        <v>251</v>
      </c>
      <c r="X3" s="4" t="s">
        <v>252</v>
      </c>
      <c r="Y3" s="6" t="s">
        <v>253</v>
      </c>
      <c r="Z3" s="5" t="s">
        <v>251</v>
      </c>
      <c r="AA3" s="4" t="s">
        <v>252</v>
      </c>
      <c r="AB3" s="6" t="s">
        <v>253</v>
      </c>
      <c r="AC3" s="5" t="s">
        <v>251</v>
      </c>
      <c r="AD3" s="4" t="s">
        <v>252</v>
      </c>
      <c r="AE3" s="6" t="s">
        <v>253</v>
      </c>
      <c r="AF3" s="5" t="s">
        <v>251</v>
      </c>
      <c r="AG3" s="4" t="s">
        <v>252</v>
      </c>
      <c r="AH3" s="6" t="s">
        <v>253</v>
      </c>
      <c r="AI3" s="5" t="s">
        <v>251</v>
      </c>
      <c r="AJ3" s="4" t="s">
        <v>252</v>
      </c>
      <c r="AK3" s="6" t="s">
        <v>253</v>
      </c>
      <c r="AL3" s="5" t="s">
        <v>251</v>
      </c>
      <c r="AM3" s="4" t="s">
        <v>252</v>
      </c>
      <c r="AN3" s="6" t="s">
        <v>253</v>
      </c>
      <c r="AO3" s="5" t="s">
        <v>251</v>
      </c>
      <c r="AP3" s="4" t="s">
        <v>252</v>
      </c>
      <c r="AQ3" s="6" t="s">
        <v>253</v>
      </c>
      <c r="AR3" s="5" t="s">
        <v>251</v>
      </c>
      <c r="AS3" s="4" t="s">
        <v>252</v>
      </c>
      <c r="AT3" s="6" t="s">
        <v>253</v>
      </c>
    </row>
    <row r="4" spans="1:50">
      <c r="A4" s="102" t="s">
        <v>0</v>
      </c>
      <c r="B4" s="103"/>
      <c r="C4" s="103"/>
      <c r="D4" s="103"/>
      <c r="E4" s="38">
        <f>E22+E106+E117</f>
        <v>1214065</v>
      </c>
      <c r="F4" s="38">
        <f>F22+F106+F117</f>
        <v>-297965</v>
      </c>
      <c r="G4" s="38">
        <f>G22+G106+G117</f>
        <v>916100</v>
      </c>
      <c r="H4" s="38">
        <v>0</v>
      </c>
      <c r="I4" s="38">
        <v>0</v>
      </c>
      <c r="J4" s="38">
        <v>0</v>
      </c>
      <c r="K4" s="38">
        <v>20000</v>
      </c>
      <c r="L4" s="38">
        <f>L5</f>
        <v>-8000</v>
      </c>
      <c r="M4" s="38">
        <f>M5</f>
        <v>12000</v>
      </c>
      <c r="N4" s="38">
        <v>0</v>
      </c>
      <c r="O4" s="38">
        <v>0</v>
      </c>
      <c r="P4" s="38">
        <v>0</v>
      </c>
      <c r="Q4" s="38">
        <v>196000</v>
      </c>
      <c r="R4" s="38">
        <f>R5</f>
        <v>-50000</v>
      </c>
      <c r="S4" s="38">
        <f>S5</f>
        <v>146000</v>
      </c>
      <c r="T4" s="38">
        <v>517300</v>
      </c>
      <c r="U4" s="39">
        <f>U5</f>
        <v>-73000</v>
      </c>
      <c r="V4" s="38">
        <f>V5</f>
        <v>444300</v>
      </c>
      <c r="W4" s="38">
        <v>0</v>
      </c>
      <c r="X4" s="38">
        <v>0</v>
      </c>
      <c r="Y4" s="38">
        <v>0</v>
      </c>
      <c r="Z4" s="38">
        <v>81400</v>
      </c>
      <c r="AA4" s="38">
        <f>AA5</f>
        <v>-9000</v>
      </c>
      <c r="AB4" s="38">
        <f>AB22</f>
        <v>72400</v>
      </c>
      <c r="AC4" s="38">
        <v>0</v>
      </c>
      <c r="AD4" s="38">
        <f>AD5</f>
        <v>4000</v>
      </c>
      <c r="AE4" s="38">
        <f>AC4+AD4</f>
        <v>4000</v>
      </c>
      <c r="AF4" s="38">
        <v>0</v>
      </c>
      <c r="AG4" s="38">
        <f t="shared" ref="AG4:AQ4" si="0">SUM(AG5)</f>
        <v>0</v>
      </c>
      <c r="AH4" s="38">
        <f>AF4+AG4</f>
        <v>0</v>
      </c>
      <c r="AI4" s="38">
        <f t="shared" si="0"/>
        <v>0</v>
      </c>
      <c r="AJ4" s="38">
        <f t="shared" si="0"/>
        <v>0</v>
      </c>
      <c r="AK4" s="38">
        <f t="shared" si="0"/>
        <v>0</v>
      </c>
      <c r="AL4" s="38">
        <f t="shared" si="0"/>
        <v>0</v>
      </c>
      <c r="AM4" s="38">
        <f t="shared" si="0"/>
        <v>0</v>
      </c>
      <c r="AN4" s="38">
        <f t="shared" si="0"/>
        <v>0</v>
      </c>
      <c r="AO4" s="38">
        <f t="shared" si="0"/>
        <v>0</v>
      </c>
      <c r="AP4" s="38">
        <f t="shared" si="0"/>
        <v>0</v>
      </c>
      <c r="AQ4" s="38">
        <f t="shared" si="0"/>
        <v>0</v>
      </c>
      <c r="AR4" s="38">
        <f>E4+H4+K4+N4+Q4+T4+W4+Z4+AC4</f>
        <v>2028765</v>
      </c>
      <c r="AS4" s="39">
        <f>F4+L4+R4+U4+AA4+AD4</f>
        <v>-433965</v>
      </c>
      <c r="AT4" s="40">
        <f>G4+M4+S4+V4+AB4+AE4</f>
        <v>1594800</v>
      </c>
    </row>
    <row r="5" spans="1:50">
      <c r="A5" s="99" t="s">
        <v>1</v>
      </c>
      <c r="B5" s="100"/>
      <c r="C5" s="100"/>
      <c r="D5" s="100"/>
      <c r="E5" s="41">
        <v>852000</v>
      </c>
      <c r="F5" s="41">
        <f>F22</f>
        <v>-157000</v>
      </c>
      <c r="G5" s="41">
        <f>G22</f>
        <v>695000</v>
      </c>
      <c r="H5" s="41">
        <v>0</v>
      </c>
      <c r="I5" s="41">
        <v>0</v>
      </c>
      <c r="J5" s="41">
        <v>0</v>
      </c>
      <c r="K5" s="41">
        <v>20000</v>
      </c>
      <c r="L5" s="41">
        <v>-8000</v>
      </c>
      <c r="M5" s="41">
        <v>12000</v>
      </c>
      <c r="N5" s="41">
        <v>0</v>
      </c>
      <c r="O5" s="41">
        <v>0</v>
      </c>
      <c r="P5" s="41">
        <v>0</v>
      </c>
      <c r="Q5" s="41">
        <v>196000</v>
      </c>
      <c r="R5" s="41">
        <f>R22</f>
        <v>-50000</v>
      </c>
      <c r="S5" s="41">
        <f>S22</f>
        <v>146000</v>
      </c>
      <c r="T5" s="41">
        <v>517300</v>
      </c>
      <c r="U5" s="42">
        <f>U6+U22</f>
        <v>-73000</v>
      </c>
      <c r="V5" s="41">
        <f>V6+V22</f>
        <v>444300</v>
      </c>
      <c r="W5" s="41">
        <v>0</v>
      </c>
      <c r="X5" s="41">
        <v>0</v>
      </c>
      <c r="Y5" s="41">
        <v>0</v>
      </c>
      <c r="Z5" s="41">
        <v>81400</v>
      </c>
      <c r="AA5" s="41">
        <f>AA6+AA22</f>
        <v>-9000</v>
      </c>
      <c r="AB5" s="41">
        <f>AB4</f>
        <v>72400</v>
      </c>
      <c r="AC5" s="41">
        <v>0</v>
      </c>
      <c r="AD5" s="62">
        <f>AD22</f>
        <v>4000</v>
      </c>
      <c r="AE5" s="41">
        <f>AE22</f>
        <v>4000</v>
      </c>
      <c r="AF5" s="41">
        <v>0</v>
      </c>
      <c r="AG5" s="41">
        <f t="shared" ref="AG5:AP5" si="1">SUM(AG6,AG22,AG106)</f>
        <v>0</v>
      </c>
      <c r="AH5" s="41">
        <f>AF5+AG5</f>
        <v>0</v>
      </c>
      <c r="AI5" s="41">
        <f t="shared" si="1"/>
        <v>0</v>
      </c>
      <c r="AJ5" s="41">
        <f t="shared" si="1"/>
        <v>0</v>
      </c>
      <c r="AK5" s="41">
        <f t="shared" si="1"/>
        <v>0</v>
      </c>
      <c r="AL5" s="41">
        <f t="shared" si="1"/>
        <v>0</v>
      </c>
      <c r="AM5" s="41">
        <f t="shared" si="1"/>
        <v>0</v>
      </c>
      <c r="AN5" s="41">
        <f t="shared" si="1"/>
        <v>0</v>
      </c>
      <c r="AO5" s="41">
        <f t="shared" si="1"/>
        <v>0</v>
      </c>
      <c r="AP5" s="41">
        <f t="shared" si="1"/>
        <v>0</v>
      </c>
      <c r="AQ5" s="41">
        <f t="shared" ref="AQ5" si="2">SUM(AQ6,AQ22,AQ106)</f>
        <v>0</v>
      </c>
      <c r="AR5" s="41">
        <f t="shared" ref="AR5:AR68" si="3">E5+H5+K5+N5+Q5+T5+W5+Z5+AC5</f>
        <v>1666700</v>
      </c>
      <c r="AS5" s="42">
        <f t="shared" ref="AS5:AS68" si="4">F5+L5+R5+U5+AA5+AD5</f>
        <v>-293000</v>
      </c>
      <c r="AT5" s="43">
        <f t="shared" ref="AT5:AT68" si="5">G5+M5+S5+V5+AB5+AE5</f>
        <v>1373700</v>
      </c>
    </row>
    <row r="6" spans="1:50">
      <c r="A6" s="99" t="s">
        <v>2</v>
      </c>
      <c r="B6" s="100"/>
      <c r="C6" s="100"/>
      <c r="D6" s="100"/>
      <c r="E6" s="41">
        <v>0</v>
      </c>
      <c r="F6" s="41">
        <v>0</v>
      </c>
      <c r="G6" s="41">
        <f>E6+F6</f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174000</v>
      </c>
      <c r="U6" s="42">
        <f>U7</f>
        <v>-82000</v>
      </c>
      <c r="V6" s="41">
        <f>V7</f>
        <v>92000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f>Z6+AA6</f>
        <v>0</v>
      </c>
      <c r="AC6" s="41">
        <v>0</v>
      </c>
      <c r="AD6" s="41">
        <v>0</v>
      </c>
      <c r="AE6" s="41">
        <f t="shared" ref="AE6:AE8" si="6">AC6+AD6</f>
        <v>0</v>
      </c>
      <c r="AF6" s="41">
        <v>0</v>
      </c>
      <c r="AG6" s="41">
        <f t="shared" ref="AG6:AQ7" si="7">SUM(AG7)</f>
        <v>0</v>
      </c>
      <c r="AH6" s="41">
        <f t="shared" si="7"/>
        <v>0</v>
      </c>
      <c r="AI6" s="41">
        <f t="shared" si="7"/>
        <v>0</v>
      </c>
      <c r="AJ6" s="41">
        <f t="shared" si="7"/>
        <v>0</v>
      </c>
      <c r="AK6" s="41">
        <f t="shared" si="7"/>
        <v>0</v>
      </c>
      <c r="AL6" s="41">
        <f t="shared" si="7"/>
        <v>0</v>
      </c>
      <c r="AM6" s="41">
        <f t="shared" si="7"/>
        <v>0</v>
      </c>
      <c r="AN6" s="41">
        <f t="shared" si="7"/>
        <v>0</v>
      </c>
      <c r="AO6" s="41">
        <f t="shared" si="7"/>
        <v>0</v>
      </c>
      <c r="AP6" s="41">
        <f t="shared" si="7"/>
        <v>0</v>
      </c>
      <c r="AQ6" s="41">
        <f t="shared" si="7"/>
        <v>0</v>
      </c>
      <c r="AR6" s="41">
        <f t="shared" si="3"/>
        <v>174000</v>
      </c>
      <c r="AS6" s="42">
        <f t="shared" si="4"/>
        <v>-82000</v>
      </c>
      <c r="AT6" s="43">
        <f t="shared" si="5"/>
        <v>92000</v>
      </c>
    </row>
    <row r="7" spans="1:50">
      <c r="A7" s="99" t="s">
        <v>3</v>
      </c>
      <c r="B7" s="100"/>
      <c r="C7" s="100"/>
      <c r="D7" s="100"/>
      <c r="E7" s="41">
        <v>0</v>
      </c>
      <c r="F7" s="41">
        <v>0</v>
      </c>
      <c r="G7" s="41">
        <f t="shared" ref="G7:G8" si="8">E7+F7</f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174000</v>
      </c>
      <c r="U7" s="42">
        <f>U8</f>
        <v>-82000</v>
      </c>
      <c r="V7" s="41">
        <f>V8</f>
        <v>92000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f t="shared" si="6"/>
        <v>0</v>
      </c>
      <c r="AF7" s="41">
        <v>0</v>
      </c>
      <c r="AG7" s="41">
        <f t="shared" si="7"/>
        <v>0</v>
      </c>
      <c r="AH7" s="41">
        <f t="shared" si="7"/>
        <v>0</v>
      </c>
      <c r="AI7" s="41">
        <f t="shared" si="7"/>
        <v>0</v>
      </c>
      <c r="AJ7" s="41">
        <f t="shared" si="7"/>
        <v>0</v>
      </c>
      <c r="AK7" s="41">
        <f t="shared" si="7"/>
        <v>0</v>
      </c>
      <c r="AL7" s="41">
        <f t="shared" si="7"/>
        <v>0</v>
      </c>
      <c r="AM7" s="41">
        <f t="shared" si="7"/>
        <v>0</v>
      </c>
      <c r="AN7" s="41">
        <f t="shared" si="7"/>
        <v>0</v>
      </c>
      <c r="AO7" s="41">
        <f t="shared" si="7"/>
        <v>0</v>
      </c>
      <c r="AP7" s="41">
        <f t="shared" si="7"/>
        <v>0</v>
      </c>
      <c r="AQ7" s="41">
        <f t="shared" si="7"/>
        <v>0</v>
      </c>
      <c r="AR7" s="41">
        <f t="shared" si="3"/>
        <v>174000</v>
      </c>
      <c r="AS7" s="42">
        <f t="shared" si="4"/>
        <v>-82000</v>
      </c>
      <c r="AT7" s="43">
        <f t="shared" si="5"/>
        <v>92000</v>
      </c>
    </row>
    <row r="8" spans="1:50">
      <c r="A8" s="99" t="s">
        <v>4</v>
      </c>
      <c r="B8" s="100"/>
      <c r="C8" s="100"/>
      <c r="D8" s="100"/>
      <c r="E8" s="41">
        <v>0</v>
      </c>
      <c r="F8" s="41">
        <v>0</v>
      </c>
      <c r="G8" s="41">
        <f t="shared" si="8"/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f>SUM(T9:T20)</f>
        <v>174000</v>
      </c>
      <c r="U8" s="42">
        <f>U9+U10+U13+U14+U18+U20</f>
        <v>-82000</v>
      </c>
      <c r="V8" s="41">
        <f>T8+U8</f>
        <v>92000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f t="shared" ref="AB8" si="9">Z8+AA8</f>
        <v>0</v>
      </c>
      <c r="AC8" s="41">
        <v>0</v>
      </c>
      <c r="AD8" s="41">
        <v>0</v>
      </c>
      <c r="AE8" s="41">
        <f t="shared" si="6"/>
        <v>0</v>
      </c>
      <c r="AF8" s="41">
        <v>0</v>
      </c>
      <c r="AG8" s="41">
        <f t="shared" ref="AG8:AP8" si="10">SUM(AG9:AG20)</f>
        <v>0</v>
      </c>
      <c r="AH8" s="41">
        <f t="shared" si="10"/>
        <v>0</v>
      </c>
      <c r="AI8" s="41">
        <f t="shared" si="10"/>
        <v>0</v>
      </c>
      <c r="AJ8" s="41">
        <f t="shared" si="10"/>
        <v>0</v>
      </c>
      <c r="AK8" s="41">
        <f t="shared" si="10"/>
        <v>0</v>
      </c>
      <c r="AL8" s="41">
        <f t="shared" si="10"/>
        <v>0</v>
      </c>
      <c r="AM8" s="41">
        <f t="shared" si="10"/>
        <v>0</v>
      </c>
      <c r="AN8" s="41">
        <f t="shared" si="10"/>
        <v>0</v>
      </c>
      <c r="AO8" s="41">
        <f t="shared" si="10"/>
        <v>0</v>
      </c>
      <c r="AP8" s="41">
        <f t="shared" si="10"/>
        <v>0</v>
      </c>
      <c r="AQ8" s="41">
        <f t="shared" ref="AQ8" si="11">SUM(AQ9:AQ20)</f>
        <v>0</v>
      </c>
      <c r="AR8" s="41">
        <f t="shared" si="3"/>
        <v>174000</v>
      </c>
      <c r="AS8" s="42">
        <f t="shared" si="4"/>
        <v>-82000</v>
      </c>
      <c r="AT8" s="43">
        <f t="shared" si="5"/>
        <v>92000</v>
      </c>
    </row>
    <row r="9" spans="1:50">
      <c r="A9" s="31"/>
      <c r="B9" s="25" t="s">
        <v>5</v>
      </c>
      <c r="C9" s="25" t="s">
        <v>6</v>
      </c>
      <c r="D9" s="32" t="s">
        <v>7</v>
      </c>
      <c r="E9" s="44">
        <v>0</v>
      </c>
      <c r="F9" s="44">
        <v>0</v>
      </c>
      <c r="G9" s="44">
        <f>E9+F9</f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7000</v>
      </c>
      <c r="U9" s="45">
        <v>3000</v>
      </c>
      <c r="V9" s="44">
        <f>T9+U9</f>
        <v>10000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f>Z9+AA9</f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f t="shared" si="3"/>
        <v>7000</v>
      </c>
      <c r="AS9" s="45">
        <f t="shared" si="4"/>
        <v>3000</v>
      </c>
      <c r="AT9" s="46">
        <f t="shared" si="5"/>
        <v>10000</v>
      </c>
      <c r="AU9" t="s">
        <v>8</v>
      </c>
      <c r="AV9" t="s">
        <v>9</v>
      </c>
      <c r="AW9" t="s">
        <v>10</v>
      </c>
      <c r="AX9" t="s">
        <v>11</v>
      </c>
    </row>
    <row r="10" spans="1:50">
      <c r="A10" s="31"/>
      <c r="B10" s="25" t="s">
        <v>5</v>
      </c>
      <c r="C10" s="25" t="s">
        <v>12</v>
      </c>
      <c r="D10" s="32" t="s">
        <v>13</v>
      </c>
      <c r="E10" s="44">
        <v>0</v>
      </c>
      <c r="F10" s="44">
        <v>0</v>
      </c>
      <c r="G10" s="44">
        <f t="shared" ref="G10:G20" si="12">E10+F10</f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5">
        <v>5000</v>
      </c>
      <c r="V10" s="44">
        <f t="shared" ref="V10:V20" si="13">T10+U10</f>
        <v>5000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f t="shared" ref="AB10:AB20" si="14">Z10+AA10</f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f t="shared" si="3"/>
        <v>0</v>
      </c>
      <c r="AS10" s="45">
        <f t="shared" si="4"/>
        <v>5000</v>
      </c>
      <c r="AT10" s="46">
        <f t="shared" si="5"/>
        <v>5000</v>
      </c>
      <c r="AU10" t="s">
        <v>8</v>
      </c>
      <c r="AV10" t="s">
        <v>9</v>
      </c>
      <c r="AW10" t="s">
        <v>10</v>
      </c>
      <c r="AX10" t="s">
        <v>11</v>
      </c>
    </row>
    <row r="11" spans="1:50">
      <c r="A11" s="31"/>
      <c r="B11" s="25" t="s">
        <v>5</v>
      </c>
      <c r="C11" s="25" t="s">
        <v>14</v>
      </c>
      <c r="D11" s="32" t="s">
        <v>15</v>
      </c>
      <c r="E11" s="44">
        <v>0</v>
      </c>
      <c r="F11" s="44">
        <v>0</v>
      </c>
      <c r="G11" s="44">
        <f t="shared" si="12"/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5000</v>
      </c>
      <c r="U11" s="45">
        <v>0</v>
      </c>
      <c r="V11" s="44">
        <f t="shared" si="13"/>
        <v>5000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f t="shared" si="14"/>
        <v>0</v>
      </c>
      <c r="AC11" s="44">
        <v>0</v>
      </c>
      <c r="AD11" s="44">
        <v>0</v>
      </c>
      <c r="AE11" s="44">
        <f>AC9+AD9</f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f t="shared" si="3"/>
        <v>5000</v>
      </c>
      <c r="AS11" s="45">
        <f t="shared" si="4"/>
        <v>0</v>
      </c>
      <c r="AT11" s="46">
        <f t="shared" si="5"/>
        <v>5000</v>
      </c>
      <c r="AU11" t="s">
        <v>8</v>
      </c>
      <c r="AV11" t="s">
        <v>9</v>
      </c>
      <c r="AW11" t="s">
        <v>10</v>
      </c>
      <c r="AX11" t="s">
        <v>11</v>
      </c>
    </row>
    <row r="12" spans="1:50">
      <c r="A12" s="31"/>
      <c r="B12" s="25" t="s">
        <v>5</v>
      </c>
      <c r="C12" s="25" t="s">
        <v>16</v>
      </c>
      <c r="D12" s="32" t="s">
        <v>17</v>
      </c>
      <c r="E12" s="44">
        <v>0</v>
      </c>
      <c r="F12" s="44">
        <v>0</v>
      </c>
      <c r="G12" s="44">
        <f t="shared" si="12"/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5000</v>
      </c>
      <c r="U12" s="45">
        <v>0</v>
      </c>
      <c r="V12" s="44">
        <f t="shared" si="13"/>
        <v>5000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f t="shared" si="14"/>
        <v>0</v>
      </c>
      <c r="AC12" s="44">
        <v>0</v>
      </c>
      <c r="AD12" s="44">
        <v>0</v>
      </c>
      <c r="AE12" s="44">
        <f t="shared" ref="AE12:AE18" si="15">AC10+AD10</f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f t="shared" si="3"/>
        <v>5000</v>
      </c>
      <c r="AS12" s="45">
        <f t="shared" si="4"/>
        <v>0</v>
      </c>
      <c r="AT12" s="46">
        <f t="shared" si="5"/>
        <v>5000</v>
      </c>
      <c r="AU12" t="s">
        <v>8</v>
      </c>
      <c r="AV12" t="s">
        <v>9</v>
      </c>
      <c r="AW12" t="s">
        <v>10</v>
      </c>
      <c r="AX12" t="s">
        <v>11</v>
      </c>
    </row>
    <row r="13" spans="1:50" ht="30">
      <c r="A13" s="31"/>
      <c r="B13" s="25" t="s">
        <v>5</v>
      </c>
      <c r="C13" s="25" t="s">
        <v>18</v>
      </c>
      <c r="D13" s="32" t="s">
        <v>19</v>
      </c>
      <c r="E13" s="44">
        <v>0</v>
      </c>
      <c r="F13" s="44">
        <v>0</v>
      </c>
      <c r="G13" s="44">
        <f t="shared" si="12"/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7000</v>
      </c>
      <c r="U13" s="45">
        <v>-4000</v>
      </c>
      <c r="V13" s="44">
        <f t="shared" si="13"/>
        <v>3000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f t="shared" si="14"/>
        <v>0</v>
      </c>
      <c r="AC13" s="44">
        <v>0</v>
      </c>
      <c r="AD13" s="44">
        <v>0</v>
      </c>
      <c r="AE13" s="44">
        <f t="shared" si="15"/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f t="shared" si="3"/>
        <v>7000</v>
      </c>
      <c r="AS13" s="45">
        <f t="shared" si="4"/>
        <v>-4000</v>
      </c>
      <c r="AT13" s="46">
        <f t="shared" si="5"/>
        <v>3000</v>
      </c>
      <c r="AU13" t="s">
        <v>8</v>
      </c>
      <c r="AV13" t="s">
        <v>9</v>
      </c>
      <c r="AW13" t="s">
        <v>10</v>
      </c>
      <c r="AX13" t="s">
        <v>11</v>
      </c>
    </row>
    <row r="14" spans="1:50">
      <c r="A14" s="31"/>
      <c r="B14" s="25" t="s">
        <v>5</v>
      </c>
      <c r="C14" s="25" t="s">
        <v>20</v>
      </c>
      <c r="D14" s="32" t="s">
        <v>21</v>
      </c>
      <c r="E14" s="44">
        <v>0</v>
      </c>
      <c r="F14" s="44">
        <v>0</v>
      </c>
      <c r="G14" s="44">
        <f t="shared" si="12"/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5000</v>
      </c>
      <c r="U14" s="45">
        <v>-5000</v>
      </c>
      <c r="V14" s="44">
        <f t="shared" si="13"/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f t="shared" si="14"/>
        <v>0</v>
      </c>
      <c r="AC14" s="44">
        <v>0</v>
      </c>
      <c r="AD14" s="44">
        <v>0</v>
      </c>
      <c r="AE14" s="44">
        <f t="shared" si="15"/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f t="shared" si="3"/>
        <v>5000</v>
      </c>
      <c r="AS14" s="45">
        <f t="shared" si="4"/>
        <v>-5000</v>
      </c>
      <c r="AT14" s="46">
        <f t="shared" si="5"/>
        <v>0</v>
      </c>
      <c r="AU14" t="s">
        <v>8</v>
      </c>
      <c r="AV14" t="s">
        <v>9</v>
      </c>
      <c r="AW14" t="s">
        <v>10</v>
      </c>
      <c r="AX14" t="s">
        <v>11</v>
      </c>
    </row>
    <row r="15" spans="1:50" ht="30">
      <c r="A15" s="31"/>
      <c r="B15" s="25" t="s">
        <v>5</v>
      </c>
      <c r="C15" s="25" t="s">
        <v>22</v>
      </c>
      <c r="D15" s="32" t="s">
        <v>23</v>
      </c>
      <c r="E15" s="44">
        <v>0</v>
      </c>
      <c r="F15" s="44">
        <v>0</v>
      </c>
      <c r="G15" s="44">
        <f t="shared" si="12"/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5000</v>
      </c>
      <c r="U15" s="45">
        <v>0</v>
      </c>
      <c r="V15" s="44">
        <f t="shared" si="13"/>
        <v>5000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f t="shared" si="14"/>
        <v>0</v>
      </c>
      <c r="AC15" s="44">
        <v>0</v>
      </c>
      <c r="AD15" s="44">
        <v>0</v>
      </c>
      <c r="AE15" s="44">
        <f t="shared" si="15"/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f t="shared" si="3"/>
        <v>5000</v>
      </c>
      <c r="AS15" s="45">
        <f t="shared" si="4"/>
        <v>0</v>
      </c>
      <c r="AT15" s="46">
        <f t="shared" si="5"/>
        <v>5000</v>
      </c>
      <c r="AU15" t="s">
        <v>8</v>
      </c>
      <c r="AV15" t="s">
        <v>9</v>
      </c>
      <c r="AW15" t="s">
        <v>10</v>
      </c>
      <c r="AX15" t="s">
        <v>11</v>
      </c>
    </row>
    <row r="16" spans="1:50" ht="30">
      <c r="A16" s="31"/>
      <c r="B16" s="25" t="s">
        <v>5</v>
      </c>
      <c r="C16" s="25" t="s">
        <v>24</v>
      </c>
      <c r="D16" s="32" t="s">
        <v>25</v>
      </c>
      <c r="E16" s="44">
        <v>0</v>
      </c>
      <c r="F16" s="44">
        <v>0</v>
      </c>
      <c r="G16" s="44">
        <f t="shared" si="12"/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5000</v>
      </c>
      <c r="U16" s="45">
        <v>0</v>
      </c>
      <c r="V16" s="44">
        <f t="shared" si="13"/>
        <v>5000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 t="shared" si="14"/>
        <v>0</v>
      </c>
      <c r="AC16" s="44">
        <v>0</v>
      </c>
      <c r="AD16" s="44">
        <v>0</v>
      </c>
      <c r="AE16" s="44">
        <f t="shared" si="15"/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f t="shared" si="3"/>
        <v>5000</v>
      </c>
      <c r="AS16" s="45">
        <f t="shared" si="4"/>
        <v>0</v>
      </c>
      <c r="AT16" s="46">
        <f t="shared" si="5"/>
        <v>5000</v>
      </c>
      <c r="AU16" t="s">
        <v>8</v>
      </c>
      <c r="AV16" t="s">
        <v>9</v>
      </c>
      <c r="AW16" t="s">
        <v>10</v>
      </c>
      <c r="AX16" t="s">
        <v>11</v>
      </c>
    </row>
    <row r="17" spans="1:50" ht="30">
      <c r="A17" s="31"/>
      <c r="B17" s="25" t="s">
        <v>5</v>
      </c>
      <c r="C17" s="25" t="s">
        <v>26</v>
      </c>
      <c r="D17" s="32" t="s">
        <v>27</v>
      </c>
      <c r="E17" s="44">
        <v>0</v>
      </c>
      <c r="F17" s="44">
        <v>0</v>
      </c>
      <c r="G17" s="44">
        <f t="shared" si="12"/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5000</v>
      </c>
      <c r="U17" s="45">
        <v>0</v>
      </c>
      <c r="V17" s="44">
        <f t="shared" si="13"/>
        <v>5000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f t="shared" si="14"/>
        <v>0</v>
      </c>
      <c r="AC17" s="44">
        <v>0</v>
      </c>
      <c r="AD17" s="44">
        <v>0</v>
      </c>
      <c r="AE17" s="44">
        <f t="shared" si="15"/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f t="shared" si="3"/>
        <v>5000</v>
      </c>
      <c r="AS17" s="45">
        <f t="shared" si="4"/>
        <v>0</v>
      </c>
      <c r="AT17" s="46">
        <f t="shared" si="5"/>
        <v>5000</v>
      </c>
      <c r="AU17" t="s">
        <v>8</v>
      </c>
      <c r="AV17" t="s">
        <v>9</v>
      </c>
      <c r="AW17" t="s">
        <v>10</v>
      </c>
      <c r="AX17" t="s">
        <v>11</v>
      </c>
    </row>
    <row r="18" spans="1:50" ht="18.75" customHeight="1">
      <c r="A18" s="31"/>
      <c r="B18" s="25" t="s">
        <v>5</v>
      </c>
      <c r="C18" s="25" t="s">
        <v>28</v>
      </c>
      <c r="D18" s="32" t="s">
        <v>29</v>
      </c>
      <c r="E18" s="44">
        <v>0</v>
      </c>
      <c r="F18" s="44">
        <v>0</v>
      </c>
      <c r="G18" s="44">
        <f t="shared" si="12"/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130000</v>
      </c>
      <c r="U18" s="45">
        <v>-100000</v>
      </c>
      <c r="V18" s="44">
        <f t="shared" si="13"/>
        <v>30000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f t="shared" si="14"/>
        <v>0</v>
      </c>
      <c r="AC18" s="44">
        <v>0</v>
      </c>
      <c r="AD18" s="44">
        <v>0</v>
      </c>
      <c r="AE18" s="44">
        <f t="shared" si="15"/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f t="shared" si="3"/>
        <v>130000</v>
      </c>
      <c r="AS18" s="45">
        <f t="shared" si="4"/>
        <v>-100000</v>
      </c>
      <c r="AT18" s="46">
        <f t="shared" si="5"/>
        <v>30000</v>
      </c>
      <c r="AU18" t="s">
        <v>8</v>
      </c>
      <c r="AV18" t="s">
        <v>9</v>
      </c>
      <c r="AW18" t="s">
        <v>10</v>
      </c>
      <c r="AX18" t="s">
        <v>11</v>
      </c>
    </row>
    <row r="19" spans="1:50" s="19" customFormat="1" ht="18.75" customHeight="1">
      <c r="A19" s="31"/>
      <c r="B19" s="25"/>
      <c r="C19" s="25">
        <v>42273</v>
      </c>
      <c r="D19" s="28" t="s">
        <v>288</v>
      </c>
      <c r="E19" s="44"/>
      <c r="F19" s="44"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>
        <v>0</v>
      </c>
      <c r="U19" s="45">
        <v>0</v>
      </c>
      <c r="V19" s="44">
        <f t="shared" si="13"/>
        <v>0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>
        <f t="shared" si="3"/>
        <v>0</v>
      </c>
      <c r="AS19" s="45">
        <f t="shared" si="4"/>
        <v>0</v>
      </c>
      <c r="AT19" s="46">
        <f t="shared" si="5"/>
        <v>0</v>
      </c>
    </row>
    <row r="20" spans="1:50">
      <c r="A20" s="31"/>
      <c r="B20" s="25" t="s">
        <v>5</v>
      </c>
      <c r="C20" s="25" t="s">
        <v>30</v>
      </c>
      <c r="D20" s="32" t="s">
        <v>31</v>
      </c>
      <c r="E20" s="44">
        <v>0</v>
      </c>
      <c r="F20" s="44">
        <v>0</v>
      </c>
      <c r="G20" s="44">
        <f t="shared" si="12"/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5">
        <v>19000</v>
      </c>
      <c r="V20" s="44">
        <f t="shared" si="13"/>
        <v>19000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f t="shared" si="14"/>
        <v>0</v>
      </c>
      <c r="AC20" s="44">
        <v>0</v>
      </c>
      <c r="AD20" s="44">
        <v>0</v>
      </c>
      <c r="AE20" s="44">
        <f>AC17+AD17</f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f t="shared" si="3"/>
        <v>0</v>
      </c>
      <c r="AS20" s="45">
        <f t="shared" si="4"/>
        <v>19000</v>
      </c>
      <c r="AT20" s="46">
        <f t="shared" si="5"/>
        <v>19000</v>
      </c>
      <c r="AU20" t="s">
        <v>8</v>
      </c>
      <c r="AV20" t="s">
        <v>9</v>
      </c>
      <c r="AW20" t="s">
        <v>10</v>
      </c>
      <c r="AX20" t="s">
        <v>11</v>
      </c>
    </row>
    <row r="21" spans="1:50" s="19" customFormat="1">
      <c r="A21" s="31"/>
      <c r="B21" s="72"/>
      <c r="C21" s="72">
        <v>42641</v>
      </c>
      <c r="D21" s="32" t="s">
        <v>296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5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f t="shared" si="3"/>
        <v>0</v>
      </c>
      <c r="AS21" s="45">
        <f t="shared" si="4"/>
        <v>0</v>
      </c>
      <c r="AT21" s="46">
        <f t="shared" si="5"/>
        <v>0</v>
      </c>
    </row>
    <row r="22" spans="1:50">
      <c r="A22" s="99" t="s">
        <v>32</v>
      </c>
      <c r="B22" s="100"/>
      <c r="C22" s="100"/>
      <c r="D22" s="100"/>
      <c r="E22" s="41">
        <v>852000</v>
      </c>
      <c r="F22" s="41">
        <f>F23</f>
        <v>-157000</v>
      </c>
      <c r="G22" s="41">
        <f>E22+F22</f>
        <v>695000</v>
      </c>
      <c r="H22" s="41">
        <v>0</v>
      </c>
      <c r="I22" s="41">
        <v>0</v>
      </c>
      <c r="J22" s="41">
        <v>0</v>
      </c>
      <c r="K22" s="41">
        <v>20000</v>
      </c>
      <c r="L22" s="41">
        <v>-8000</v>
      </c>
      <c r="M22" s="41">
        <v>12000</v>
      </c>
      <c r="N22" s="41">
        <v>0</v>
      </c>
      <c r="O22" s="41">
        <v>0</v>
      </c>
      <c r="P22" s="41">
        <v>0</v>
      </c>
      <c r="Q22" s="41">
        <v>196000</v>
      </c>
      <c r="R22" s="41">
        <f>R23</f>
        <v>-50000</v>
      </c>
      <c r="S22" s="41">
        <f>S23</f>
        <v>146000</v>
      </c>
      <c r="T22" s="41">
        <v>343300</v>
      </c>
      <c r="U22" s="42">
        <f>U23</f>
        <v>9000</v>
      </c>
      <c r="V22" s="41">
        <f>T22+U22</f>
        <v>352300</v>
      </c>
      <c r="W22" s="41">
        <v>0</v>
      </c>
      <c r="X22" s="41">
        <v>0</v>
      </c>
      <c r="Y22" s="41">
        <v>0</v>
      </c>
      <c r="Z22" s="41">
        <v>81400</v>
      </c>
      <c r="AA22" s="41">
        <f>AA23</f>
        <v>-9000</v>
      </c>
      <c r="AB22" s="41">
        <f>AB23</f>
        <v>72400</v>
      </c>
      <c r="AC22" s="41">
        <v>0</v>
      </c>
      <c r="AD22" s="41">
        <f>AD23</f>
        <v>4000</v>
      </c>
      <c r="AE22" s="41">
        <f>AC22+AD22</f>
        <v>4000</v>
      </c>
      <c r="AF22" s="41">
        <v>0</v>
      </c>
      <c r="AG22" s="41">
        <f t="shared" ref="AG22:AQ22" si="16">SUM(AG23)</f>
        <v>0</v>
      </c>
      <c r="AH22" s="41">
        <f>AF22+AG22</f>
        <v>0</v>
      </c>
      <c r="AI22" s="41">
        <f t="shared" si="16"/>
        <v>0</v>
      </c>
      <c r="AJ22" s="41">
        <f t="shared" si="16"/>
        <v>0</v>
      </c>
      <c r="AK22" s="41">
        <f t="shared" si="16"/>
        <v>0</v>
      </c>
      <c r="AL22" s="41">
        <f t="shared" si="16"/>
        <v>0</v>
      </c>
      <c r="AM22" s="41">
        <f t="shared" si="16"/>
        <v>0</v>
      </c>
      <c r="AN22" s="41">
        <f t="shared" si="16"/>
        <v>0</v>
      </c>
      <c r="AO22" s="41">
        <f t="shared" si="16"/>
        <v>0</v>
      </c>
      <c r="AP22" s="41">
        <f t="shared" si="16"/>
        <v>0</v>
      </c>
      <c r="AQ22" s="41">
        <f t="shared" si="16"/>
        <v>0</v>
      </c>
      <c r="AR22" s="41">
        <f t="shared" si="3"/>
        <v>1492700</v>
      </c>
      <c r="AS22" s="42">
        <f t="shared" si="4"/>
        <v>-211000</v>
      </c>
      <c r="AT22" s="43">
        <f t="shared" si="5"/>
        <v>1281700</v>
      </c>
    </row>
    <row r="23" spans="1:50">
      <c r="A23" s="99" t="s">
        <v>33</v>
      </c>
      <c r="B23" s="100"/>
      <c r="C23" s="100"/>
      <c r="D23" s="100"/>
      <c r="E23" s="41">
        <v>852000</v>
      </c>
      <c r="F23" s="41">
        <f>F24+F94</f>
        <v>-157000</v>
      </c>
      <c r="G23" s="41">
        <f>E23+F23</f>
        <v>695000</v>
      </c>
      <c r="H23" s="41">
        <v>0</v>
      </c>
      <c r="I23" s="41">
        <v>0</v>
      </c>
      <c r="J23" s="41">
        <v>0</v>
      </c>
      <c r="K23" s="41">
        <v>20000</v>
      </c>
      <c r="L23" s="41">
        <v>-8000</v>
      </c>
      <c r="M23" s="41">
        <v>12000</v>
      </c>
      <c r="N23" s="41">
        <v>0</v>
      </c>
      <c r="O23" s="41">
        <v>0</v>
      </c>
      <c r="P23" s="41">
        <v>0</v>
      </c>
      <c r="Q23" s="41">
        <v>196000</v>
      </c>
      <c r="R23" s="41">
        <f>R24</f>
        <v>-50000</v>
      </c>
      <c r="S23" s="41">
        <f>S24</f>
        <v>146000</v>
      </c>
      <c r="T23" s="41">
        <v>343300</v>
      </c>
      <c r="U23" s="42">
        <f>U24+U94</f>
        <v>9000</v>
      </c>
      <c r="V23" s="41">
        <f>V24+V94</f>
        <v>352300</v>
      </c>
      <c r="W23" s="41">
        <v>0</v>
      </c>
      <c r="X23" s="41">
        <v>0</v>
      </c>
      <c r="Y23" s="41">
        <v>0</v>
      </c>
      <c r="Z23" s="41">
        <f>Z24+Z94+Z102</f>
        <v>81400</v>
      </c>
      <c r="AA23" s="41">
        <f>AA24+AA94+AA102</f>
        <v>-9000</v>
      </c>
      <c r="AB23" s="41">
        <f>AB24+AB94+AB102</f>
        <v>72400</v>
      </c>
      <c r="AC23" s="41">
        <v>0</v>
      </c>
      <c r="AD23" s="41">
        <f>AD94</f>
        <v>4000</v>
      </c>
      <c r="AE23" s="41">
        <f t="shared" ref="AE23" si="17">AC23+AD23</f>
        <v>4000</v>
      </c>
      <c r="AF23" s="41">
        <v>0</v>
      </c>
      <c r="AG23" s="41">
        <f t="shared" ref="AG23:AP23" si="18">SUM(AG24,AG94)</f>
        <v>0</v>
      </c>
      <c r="AH23" s="41">
        <f>AF23+AG23</f>
        <v>0</v>
      </c>
      <c r="AI23" s="41">
        <f t="shared" si="18"/>
        <v>0</v>
      </c>
      <c r="AJ23" s="41">
        <f t="shared" si="18"/>
        <v>0</v>
      </c>
      <c r="AK23" s="41">
        <f t="shared" si="18"/>
        <v>0</v>
      </c>
      <c r="AL23" s="41">
        <f t="shared" si="18"/>
        <v>0</v>
      </c>
      <c r="AM23" s="41">
        <f t="shared" si="18"/>
        <v>0</v>
      </c>
      <c r="AN23" s="41">
        <f t="shared" si="18"/>
        <v>0</v>
      </c>
      <c r="AO23" s="41">
        <f t="shared" si="18"/>
        <v>0</v>
      </c>
      <c r="AP23" s="41">
        <f t="shared" si="18"/>
        <v>0</v>
      </c>
      <c r="AQ23" s="41">
        <f t="shared" ref="AQ23" si="19">SUM(AQ24,AQ94)</f>
        <v>0</v>
      </c>
      <c r="AR23" s="41">
        <f t="shared" si="3"/>
        <v>1492700</v>
      </c>
      <c r="AS23" s="42">
        <f t="shared" si="4"/>
        <v>-211000</v>
      </c>
      <c r="AT23" s="43">
        <f t="shared" si="5"/>
        <v>1281700</v>
      </c>
    </row>
    <row r="24" spans="1:50">
      <c r="A24" s="99" t="s">
        <v>34</v>
      </c>
      <c r="B24" s="100"/>
      <c r="C24" s="100"/>
      <c r="D24" s="100"/>
      <c r="E24" s="41">
        <f>SUM(E25:E93)</f>
        <v>823000</v>
      </c>
      <c r="F24" s="41">
        <f>F26+F27+F28+F29+F30+F31+F32+F33+F34+F36+F35+F37+F38+F39+F40+F41+F42+F43+F44+F45+F46+F47+F48+F49+F51+F50+F52+F53+F54+F55+F56+F57+F58+F59+F60+F61+F62+F63+F64+F65+F66+F69+F70+F71+F72+F73+F74+F75+F76+F77+F78+F79+F80+F81+F82+F83+F84+F85+F86+F87+F88+F89+F90+F91+F92+F93</f>
        <v>-163066.95000000001</v>
      </c>
      <c r="G24" s="41">
        <f>E24+F24</f>
        <v>659933.05000000005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196000</v>
      </c>
      <c r="R24" s="41">
        <f>R66</f>
        <v>-50000</v>
      </c>
      <c r="S24" s="41">
        <f>S66+S86</f>
        <v>146000</v>
      </c>
      <c r="T24" s="41">
        <f>SUM(T25:T93)</f>
        <v>270300</v>
      </c>
      <c r="U24" s="42">
        <f>U26+U27+U29+U30+U33+U34+U41+U42+U47+U48+U49+U53+U54+U55+U58+U60+U61+U64+U66+U67+U68+U70+U71+U74+U76+U77+U78+U80+U82+U85</f>
        <v>-19000</v>
      </c>
      <c r="V24" s="41">
        <f>T24+U24</f>
        <v>251300</v>
      </c>
      <c r="W24" s="41">
        <v>0</v>
      </c>
      <c r="X24" s="41">
        <v>0</v>
      </c>
      <c r="Y24" s="41">
        <v>0</v>
      </c>
      <c r="Z24" s="41">
        <f>SUM(Z25:Z93)</f>
        <v>28400</v>
      </c>
      <c r="AA24" s="41">
        <f>AA78</f>
        <v>-11000</v>
      </c>
      <c r="AB24" s="41">
        <f>AB32+AB78</f>
        <v>17400</v>
      </c>
      <c r="AC24" s="41">
        <v>0</v>
      </c>
      <c r="AD24" s="41">
        <v>0</v>
      </c>
      <c r="AE24" s="41">
        <v>0</v>
      </c>
      <c r="AF24" s="41">
        <v>0</v>
      </c>
      <c r="AG24" s="41">
        <f t="shared" ref="AG24:AP24" si="20">SUM(AG26:AG93)</f>
        <v>0</v>
      </c>
      <c r="AH24" s="41">
        <f t="shared" si="20"/>
        <v>0</v>
      </c>
      <c r="AI24" s="41">
        <f t="shared" si="20"/>
        <v>0</v>
      </c>
      <c r="AJ24" s="41">
        <f t="shared" si="20"/>
        <v>0</v>
      </c>
      <c r="AK24" s="41">
        <f t="shared" si="20"/>
        <v>0</v>
      </c>
      <c r="AL24" s="41">
        <f t="shared" si="20"/>
        <v>0</v>
      </c>
      <c r="AM24" s="41">
        <f t="shared" si="20"/>
        <v>0</v>
      </c>
      <c r="AN24" s="41">
        <f t="shared" si="20"/>
        <v>0</v>
      </c>
      <c r="AO24" s="41">
        <f t="shared" si="20"/>
        <v>0</v>
      </c>
      <c r="AP24" s="41">
        <f t="shared" si="20"/>
        <v>0</v>
      </c>
      <c r="AQ24" s="41">
        <f t="shared" ref="AQ24" si="21">SUM(AQ26:AQ93)</f>
        <v>0</v>
      </c>
      <c r="AR24" s="41">
        <f t="shared" si="3"/>
        <v>1317700</v>
      </c>
      <c r="AS24" s="42">
        <f t="shared" si="4"/>
        <v>-243066.95</v>
      </c>
      <c r="AT24" s="43">
        <f t="shared" si="5"/>
        <v>1074633.05</v>
      </c>
    </row>
    <row r="25" spans="1:50" s="9" customFormat="1">
      <c r="A25" s="33"/>
      <c r="B25" s="24"/>
      <c r="C25" s="24">
        <v>31111</v>
      </c>
      <c r="D25" s="24" t="s">
        <v>287</v>
      </c>
      <c r="E25" s="44">
        <v>0</v>
      </c>
      <c r="F25" s="44"/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5">
        <v>0</v>
      </c>
      <c r="V25" s="44">
        <f>T25+U25</f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f>Z25+AA25</f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f t="shared" si="3"/>
        <v>0</v>
      </c>
      <c r="AS25" s="45">
        <f t="shared" si="4"/>
        <v>0</v>
      </c>
      <c r="AT25" s="46">
        <f t="shared" si="5"/>
        <v>0</v>
      </c>
    </row>
    <row r="26" spans="1:50" ht="45">
      <c r="A26" s="31"/>
      <c r="B26" s="25" t="s">
        <v>35</v>
      </c>
      <c r="C26" s="25" t="s">
        <v>36</v>
      </c>
      <c r="D26" s="32" t="s">
        <v>37</v>
      </c>
      <c r="E26" s="44">
        <v>14000</v>
      </c>
      <c r="F26" s="44">
        <v>-4354.72</v>
      </c>
      <c r="G26" s="44">
        <f>E26+F26</f>
        <v>9645.2799999999988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5000</v>
      </c>
      <c r="U26" s="45">
        <v>2000</v>
      </c>
      <c r="V26" s="44">
        <f t="shared" ref="V26:V91" si="22">T26+U26</f>
        <v>7000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f t="shared" ref="AB26:AB91" si="23">Z26+AA26</f>
        <v>0</v>
      </c>
      <c r="AC26" s="44">
        <v>0</v>
      </c>
      <c r="AD26" s="44">
        <v>0</v>
      </c>
      <c r="AE26" s="44">
        <f>AC26+AD26</f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f t="shared" si="3"/>
        <v>19000</v>
      </c>
      <c r="AS26" s="45">
        <f t="shared" si="4"/>
        <v>-2354.7200000000003</v>
      </c>
      <c r="AT26" s="46">
        <f t="shared" si="5"/>
        <v>16645.28</v>
      </c>
      <c r="AU26" t="s">
        <v>8</v>
      </c>
      <c r="AV26" t="s">
        <v>38</v>
      </c>
      <c r="AW26" t="s">
        <v>39</v>
      </c>
      <c r="AX26" t="s">
        <v>40</v>
      </c>
    </row>
    <row r="27" spans="1:50" ht="45">
      <c r="A27" s="31"/>
      <c r="B27" s="25" t="s">
        <v>41</v>
      </c>
      <c r="C27" s="25" t="s">
        <v>42</v>
      </c>
      <c r="D27" s="32" t="s">
        <v>43</v>
      </c>
      <c r="E27" s="44">
        <v>0</v>
      </c>
      <c r="F27" s="44">
        <v>0</v>
      </c>
      <c r="G27" s="44">
        <f t="shared" ref="G27:G92" si="24">E27+F27</f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10000</v>
      </c>
      <c r="U27" s="45">
        <v>-4000</v>
      </c>
      <c r="V27" s="44">
        <f t="shared" si="22"/>
        <v>6000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f t="shared" si="23"/>
        <v>0</v>
      </c>
      <c r="AC27" s="44">
        <v>0</v>
      </c>
      <c r="AD27" s="44">
        <v>0</v>
      </c>
      <c r="AE27" s="44">
        <f t="shared" ref="AE27:AE92" si="25">AC27+AD27</f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f t="shared" si="3"/>
        <v>10000</v>
      </c>
      <c r="AS27" s="45">
        <f t="shared" si="4"/>
        <v>-4000</v>
      </c>
      <c r="AT27" s="46">
        <f t="shared" si="5"/>
        <v>6000</v>
      </c>
      <c r="AU27" t="s">
        <v>8</v>
      </c>
      <c r="AV27" t="s">
        <v>38</v>
      </c>
      <c r="AW27" t="s">
        <v>39</v>
      </c>
      <c r="AX27" t="s">
        <v>40</v>
      </c>
    </row>
    <row r="28" spans="1:50" ht="60">
      <c r="A28" s="31"/>
      <c r="B28" s="25" t="s">
        <v>44</v>
      </c>
      <c r="C28" s="25" t="s">
        <v>45</v>
      </c>
      <c r="D28" s="32" t="s">
        <v>46</v>
      </c>
      <c r="E28" s="44">
        <v>3000</v>
      </c>
      <c r="F28" s="44">
        <v>5518</v>
      </c>
      <c r="G28" s="44">
        <f t="shared" si="24"/>
        <v>8518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4000</v>
      </c>
      <c r="U28" s="45">
        <v>0</v>
      </c>
      <c r="V28" s="44">
        <f t="shared" si="22"/>
        <v>4000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f t="shared" si="23"/>
        <v>0</v>
      </c>
      <c r="AC28" s="44">
        <v>0</v>
      </c>
      <c r="AD28" s="44">
        <v>0</v>
      </c>
      <c r="AE28" s="44">
        <f t="shared" si="25"/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f t="shared" si="3"/>
        <v>7000</v>
      </c>
      <c r="AS28" s="45">
        <f t="shared" si="4"/>
        <v>5518</v>
      </c>
      <c r="AT28" s="46">
        <f t="shared" si="5"/>
        <v>12518</v>
      </c>
      <c r="AU28" t="s">
        <v>8</v>
      </c>
      <c r="AV28" t="s">
        <v>38</v>
      </c>
      <c r="AW28" t="s">
        <v>39</v>
      </c>
      <c r="AX28" t="s">
        <v>40</v>
      </c>
    </row>
    <row r="29" spans="1:50" ht="30">
      <c r="A29" s="31"/>
      <c r="B29" s="25" t="s">
        <v>5</v>
      </c>
      <c r="C29" s="25" t="s">
        <v>47</v>
      </c>
      <c r="D29" s="32" t="s">
        <v>48</v>
      </c>
      <c r="E29" s="44">
        <v>0</v>
      </c>
      <c r="F29" s="44">
        <v>0</v>
      </c>
      <c r="G29" s="44">
        <f t="shared" si="24"/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7000</v>
      </c>
      <c r="U29" s="45">
        <v>-2000</v>
      </c>
      <c r="V29" s="44">
        <f t="shared" si="22"/>
        <v>5000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f t="shared" si="23"/>
        <v>0</v>
      </c>
      <c r="AC29" s="44">
        <v>0</v>
      </c>
      <c r="AD29" s="44">
        <v>0</v>
      </c>
      <c r="AE29" s="44">
        <f t="shared" si="25"/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f t="shared" si="3"/>
        <v>7000</v>
      </c>
      <c r="AS29" s="45">
        <f t="shared" si="4"/>
        <v>-2000</v>
      </c>
      <c r="AT29" s="46">
        <f t="shared" si="5"/>
        <v>5000</v>
      </c>
      <c r="AU29" t="s">
        <v>8</v>
      </c>
      <c r="AV29" t="s">
        <v>38</v>
      </c>
      <c r="AW29" t="s">
        <v>39</v>
      </c>
      <c r="AX29" t="s">
        <v>40</v>
      </c>
    </row>
    <row r="30" spans="1:50" ht="60">
      <c r="A30" s="31"/>
      <c r="B30" s="25" t="s">
        <v>49</v>
      </c>
      <c r="C30" s="25" t="s">
        <v>50</v>
      </c>
      <c r="D30" s="32" t="s">
        <v>51</v>
      </c>
      <c r="E30" s="44">
        <v>1500</v>
      </c>
      <c r="F30" s="44">
        <v>-518</v>
      </c>
      <c r="G30" s="44">
        <f t="shared" si="24"/>
        <v>982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4000</v>
      </c>
      <c r="U30" s="45">
        <v>-1000</v>
      </c>
      <c r="V30" s="44">
        <f t="shared" si="22"/>
        <v>3000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f t="shared" si="23"/>
        <v>0</v>
      </c>
      <c r="AC30" s="44">
        <v>0</v>
      </c>
      <c r="AD30" s="44">
        <v>0</v>
      </c>
      <c r="AE30" s="44">
        <f t="shared" si="25"/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f t="shared" si="3"/>
        <v>5500</v>
      </c>
      <c r="AS30" s="45">
        <f t="shared" si="4"/>
        <v>-1518</v>
      </c>
      <c r="AT30" s="46">
        <f t="shared" si="5"/>
        <v>3982</v>
      </c>
      <c r="AU30" t="s">
        <v>8</v>
      </c>
      <c r="AV30" t="s">
        <v>38</v>
      </c>
      <c r="AW30" t="s">
        <v>39</v>
      </c>
      <c r="AX30" t="s">
        <v>40</v>
      </c>
    </row>
    <row r="31" spans="1:50" ht="60">
      <c r="A31" s="31"/>
      <c r="B31" s="25" t="s">
        <v>52</v>
      </c>
      <c r="C31" s="25" t="s">
        <v>53</v>
      </c>
      <c r="D31" s="32" t="s">
        <v>54</v>
      </c>
      <c r="E31" s="44">
        <v>0</v>
      </c>
      <c r="F31" s="44">
        <v>0</v>
      </c>
      <c r="G31" s="44">
        <f t="shared" si="24"/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2000</v>
      </c>
      <c r="U31" s="45">
        <v>0</v>
      </c>
      <c r="V31" s="44">
        <f t="shared" si="22"/>
        <v>2000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f t="shared" si="23"/>
        <v>0</v>
      </c>
      <c r="AC31" s="44">
        <v>0</v>
      </c>
      <c r="AD31" s="44">
        <v>0</v>
      </c>
      <c r="AE31" s="44">
        <f t="shared" si="25"/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f t="shared" si="3"/>
        <v>2000</v>
      </c>
      <c r="AS31" s="45">
        <f t="shared" si="4"/>
        <v>0</v>
      </c>
      <c r="AT31" s="46">
        <f t="shared" si="5"/>
        <v>2000</v>
      </c>
      <c r="AU31" t="s">
        <v>8</v>
      </c>
      <c r="AV31" t="s">
        <v>38</v>
      </c>
      <c r="AW31" t="s">
        <v>39</v>
      </c>
      <c r="AX31" t="s">
        <v>40</v>
      </c>
    </row>
    <row r="32" spans="1:50" ht="30">
      <c r="A32" s="31"/>
      <c r="B32" s="25" t="s">
        <v>5</v>
      </c>
      <c r="C32" s="25" t="s">
        <v>55</v>
      </c>
      <c r="D32" s="32" t="s">
        <v>56</v>
      </c>
      <c r="E32" s="44">
        <v>550000</v>
      </c>
      <c r="F32" s="44">
        <v>-161066.95000000001</v>
      </c>
      <c r="G32" s="44">
        <f t="shared" si="24"/>
        <v>388933.05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5">
        <v>0</v>
      </c>
      <c r="V32" s="44">
        <f t="shared" si="22"/>
        <v>0</v>
      </c>
      <c r="W32" s="44">
        <v>0</v>
      </c>
      <c r="X32" s="44">
        <v>0</v>
      </c>
      <c r="Y32" s="44">
        <v>0</v>
      </c>
      <c r="Z32" s="44">
        <v>8400</v>
      </c>
      <c r="AA32" s="44">
        <v>0</v>
      </c>
      <c r="AB32" s="44">
        <f t="shared" si="23"/>
        <v>8400</v>
      </c>
      <c r="AC32" s="44">
        <v>0</v>
      </c>
      <c r="AD32" s="44">
        <v>0</v>
      </c>
      <c r="AE32" s="44">
        <f t="shared" si="25"/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f t="shared" si="3"/>
        <v>558400</v>
      </c>
      <c r="AS32" s="45">
        <f t="shared" si="4"/>
        <v>-161066.95000000001</v>
      </c>
      <c r="AT32" s="46">
        <f t="shared" si="5"/>
        <v>397333.05</v>
      </c>
      <c r="AU32" t="s">
        <v>8</v>
      </c>
      <c r="AV32" t="s">
        <v>38</v>
      </c>
      <c r="AW32" t="s">
        <v>39</v>
      </c>
      <c r="AX32" t="s">
        <v>40</v>
      </c>
    </row>
    <row r="33" spans="1:50" ht="45">
      <c r="A33" s="31"/>
      <c r="B33" s="25" t="s">
        <v>57</v>
      </c>
      <c r="C33" s="25" t="s">
        <v>58</v>
      </c>
      <c r="D33" s="32" t="s">
        <v>59</v>
      </c>
      <c r="E33" s="44">
        <v>7000</v>
      </c>
      <c r="F33" s="44">
        <v>-5449</v>
      </c>
      <c r="G33" s="44">
        <f t="shared" si="24"/>
        <v>1551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5000</v>
      </c>
      <c r="U33" s="45">
        <v>-2000</v>
      </c>
      <c r="V33" s="44">
        <f t="shared" si="22"/>
        <v>3000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f t="shared" si="23"/>
        <v>0</v>
      </c>
      <c r="AC33" s="44">
        <v>0</v>
      </c>
      <c r="AD33" s="44">
        <v>0</v>
      </c>
      <c r="AE33" s="44">
        <f t="shared" si="25"/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f t="shared" si="3"/>
        <v>12000</v>
      </c>
      <c r="AS33" s="45">
        <f t="shared" si="4"/>
        <v>-7449</v>
      </c>
      <c r="AT33" s="46">
        <f t="shared" si="5"/>
        <v>4551</v>
      </c>
      <c r="AU33" t="s">
        <v>8</v>
      </c>
      <c r="AV33" t="s">
        <v>38</v>
      </c>
      <c r="AW33" t="s">
        <v>39</v>
      </c>
      <c r="AX33" t="s">
        <v>40</v>
      </c>
    </row>
    <row r="34" spans="1:50" ht="75">
      <c r="A34" s="31"/>
      <c r="B34" s="25" t="s">
        <v>60</v>
      </c>
      <c r="C34" s="25" t="s">
        <v>61</v>
      </c>
      <c r="D34" s="32" t="s">
        <v>62</v>
      </c>
      <c r="E34" s="44">
        <v>0</v>
      </c>
      <c r="F34" s="44">
        <v>0</v>
      </c>
      <c r="G34" s="44">
        <f t="shared" si="24"/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4000</v>
      </c>
      <c r="U34" s="45">
        <v>-1000</v>
      </c>
      <c r="V34" s="44">
        <f t="shared" si="22"/>
        <v>3000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f t="shared" si="23"/>
        <v>0</v>
      </c>
      <c r="AC34" s="44">
        <v>0</v>
      </c>
      <c r="AD34" s="44">
        <v>0</v>
      </c>
      <c r="AE34" s="44">
        <f t="shared" si="25"/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f t="shared" si="3"/>
        <v>4000</v>
      </c>
      <c r="AS34" s="45">
        <f t="shared" si="4"/>
        <v>-1000</v>
      </c>
      <c r="AT34" s="46">
        <f t="shared" si="5"/>
        <v>3000</v>
      </c>
      <c r="AU34" t="s">
        <v>8</v>
      </c>
      <c r="AV34" t="s">
        <v>38</v>
      </c>
      <c r="AW34" t="s">
        <v>39</v>
      </c>
      <c r="AX34" t="s">
        <v>40</v>
      </c>
    </row>
    <row r="35" spans="1:50" ht="30">
      <c r="A35" s="31"/>
      <c r="B35" s="25" t="s">
        <v>63</v>
      </c>
      <c r="C35" s="25" t="s">
        <v>64</v>
      </c>
      <c r="D35" s="32" t="s">
        <v>65</v>
      </c>
      <c r="E35" s="44">
        <v>6000</v>
      </c>
      <c r="F35" s="44">
        <v>2000</v>
      </c>
      <c r="G35" s="44">
        <f t="shared" si="24"/>
        <v>8000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2000</v>
      </c>
      <c r="U35" s="45">
        <v>0</v>
      </c>
      <c r="V35" s="44">
        <f t="shared" si="22"/>
        <v>2000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f t="shared" si="23"/>
        <v>0</v>
      </c>
      <c r="AC35" s="44">
        <v>0</v>
      </c>
      <c r="AD35" s="44">
        <v>0</v>
      </c>
      <c r="AE35" s="44">
        <f t="shared" si="25"/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f t="shared" si="3"/>
        <v>8000</v>
      </c>
      <c r="AS35" s="45">
        <f t="shared" si="4"/>
        <v>2000</v>
      </c>
      <c r="AT35" s="46">
        <f t="shared" si="5"/>
        <v>10000</v>
      </c>
      <c r="AU35" t="s">
        <v>8</v>
      </c>
      <c r="AV35" t="s">
        <v>38</v>
      </c>
      <c r="AW35" t="s">
        <v>39</v>
      </c>
      <c r="AX35" t="s">
        <v>40</v>
      </c>
    </row>
    <row r="36" spans="1:50" ht="60">
      <c r="A36" s="31"/>
      <c r="B36" s="25" t="s">
        <v>66</v>
      </c>
      <c r="C36" s="25" t="s">
        <v>67</v>
      </c>
      <c r="D36" s="32" t="s">
        <v>68</v>
      </c>
      <c r="E36" s="44">
        <v>0</v>
      </c>
      <c r="F36" s="44">
        <v>3949.15</v>
      </c>
      <c r="G36" s="44">
        <f t="shared" si="24"/>
        <v>3949.15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4000</v>
      </c>
      <c r="U36" s="45">
        <v>0</v>
      </c>
      <c r="V36" s="44">
        <f t="shared" si="22"/>
        <v>4000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f t="shared" si="23"/>
        <v>0</v>
      </c>
      <c r="AC36" s="44">
        <v>0</v>
      </c>
      <c r="AD36" s="44">
        <v>0</v>
      </c>
      <c r="AE36" s="44">
        <f t="shared" si="25"/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f t="shared" si="3"/>
        <v>4000</v>
      </c>
      <c r="AS36" s="45">
        <f t="shared" si="4"/>
        <v>3949.15</v>
      </c>
      <c r="AT36" s="46">
        <f t="shared" si="5"/>
        <v>7949.15</v>
      </c>
      <c r="AU36" t="s">
        <v>8</v>
      </c>
      <c r="AV36" t="s">
        <v>38</v>
      </c>
      <c r="AW36" t="s">
        <v>39</v>
      </c>
      <c r="AX36" t="s">
        <v>40</v>
      </c>
    </row>
    <row r="37" spans="1:50" ht="45">
      <c r="A37" s="31"/>
      <c r="B37" s="25" t="s">
        <v>69</v>
      </c>
      <c r="C37" s="25" t="s">
        <v>70</v>
      </c>
      <c r="D37" s="32" t="s">
        <v>71</v>
      </c>
      <c r="E37" s="44">
        <v>3000</v>
      </c>
      <c r="F37" s="44">
        <v>0</v>
      </c>
      <c r="G37" s="44">
        <f t="shared" si="24"/>
        <v>3000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3000</v>
      </c>
      <c r="U37" s="45">
        <v>0</v>
      </c>
      <c r="V37" s="44">
        <f t="shared" si="22"/>
        <v>3000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f t="shared" si="23"/>
        <v>0</v>
      </c>
      <c r="AC37" s="44">
        <v>0</v>
      </c>
      <c r="AD37" s="44">
        <v>0</v>
      </c>
      <c r="AE37" s="44">
        <f t="shared" si="25"/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f t="shared" si="3"/>
        <v>6000</v>
      </c>
      <c r="AS37" s="45">
        <f t="shared" si="4"/>
        <v>0</v>
      </c>
      <c r="AT37" s="46">
        <f t="shared" si="5"/>
        <v>6000</v>
      </c>
      <c r="AU37" t="s">
        <v>8</v>
      </c>
      <c r="AV37" t="s">
        <v>38</v>
      </c>
      <c r="AW37" t="s">
        <v>39</v>
      </c>
      <c r="AX37" t="s">
        <v>40</v>
      </c>
    </row>
    <row r="38" spans="1:50" ht="45">
      <c r="A38" s="31"/>
      <c r="B38" s="25" t="s">
        <v>72</v>
      </c>
      <c r="C38" s="25" t="s">
        <v>73</v>
      </c>
      <c r="D38" s="32" t="s">
        <v>74</v>
      </c>
      <c r="E38" s="44">
        <v>4000</v>
      </c>
      <c r="F38" s="44">
        <v>2000</v>
      </c>
      <c r="G38" s="44">
        <f t="shared" si="24"/>
        <v>6000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3000</v>
      </c>
      <c r="U38" s="45">
        <v>0</v>
      </c>
      <c r="V38" s="44">
        <f t="shared" si="22"/>
        <v>3000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f t="shared" si="23"/>
        <v>0</v>
      </c>
      <c r="AC38" s="44">
        <v>0</v>
      </c>
      <c r="AD38" s="44">
        <v>0</v>
      </c>
      <c r="AE38" s="44">
        <f t="shared" si="25"/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f t="shared" si="3"/>
        <v>7000</v>
      </c>
      <c r="AS38" s="45">
        <f t="shared" si="4"/>
        <v>2000</v>
      </c>
      <c r="AT38" s="46">
        <f t="shared" si="5"/>
        <v>9000</v>
      </c>
      <c r="AU38" t="s">
        <v>8</v>
      </c>
      <c r="AV38" t="s">
        <v>38</v>
      </c>
      <c r="AW38" t="s">
        <v>39</v>
      </c>
      <c r="AX38" t="s">
        <v>40</v>
      </c>
    </row>
    <row r="39" spans="1:50" ht="60">
      <c r="A39" s="31"/>
      <c r="B39" s="25" t="s">
        <v>75</v>
      </c>
      <c r="C39" s="25" t="s">
        <v>76</v>
      </c>
      <c r="D39" s="32" t="s">
        <v>77</v>
      </c>
      <c r="E39" s="44">
        <v>4000</v>
      </c>
      <c r="F39" s="44">
        <v>0</v>
      </c>
      <c r="G39" s="44">
        <f t="shared" si="24"/>
        <v>4000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3000</v>
      </c>
      <c r="U39" s="45">
        <v>0</v>
      </c>
      <c r="V39" s="44">
        <f t="shared" si="22"/>
        <v>3000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f t="shared" si="23"/>
        <v>0</v>
      </c>
      <c r="AC39" s="44">
        <v>0</v>
      </c>
      <c r="AD39" s="44">
        <v>0</v>
      </c>
      <c r="AE39" s="44">
        <f t="shared" si="25"/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f t="shared" si="3"/>
        <v>7000</v>
      </c>
      <c r="AS39" s="45">
        <f t="shared" si="4"/>
        <v>0</v>
      </c>
      <c r="AT39" s="46">
        <f t="shared" si="5"/>
        <v>7000</v>
      </c>
      <c r="AU39" t="s">
        <v>8</v>
      </c>
      <c r="AV39" t="s">
        <v>38</v>
      </c>
      <c r="AW39" t="s">
        <v>39</v>
      </c>
      <c r="AX39" t="s">
        <v>40</v>
      </c>
    </row>
    <row r="40" spans="1:50" ht="30">
      <c r="A40" s="31"/>
      <c r="B40" s="25" t="s">
        <v>78</v>
      </c>
      <c r="C40" s="25" t="s">
        <v>79</v>
      </c>
      <c r="D40" s="32" t="s">
        <v>80</v>
      </c>
      <c r="E40" s="44">
        <v>0</v>
      </c>
      <c r="F40" s="44">
        <v>0</v>
      </c>
      <c r="G40" s="44">
        <f t="shared" si="24"/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3000</v>
      </c>
      <c r="U40" s="45">
        <v>0</v>
      </c>
      <c r="V40" s="44">
        <f t="shared" si="22"/>
        <v>3000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f t="shared" si="23"/>
        <v>0</v>
      </c>
      <c r="AC40" s="44">
        <v>0</v>
      </c>
      <c r="AD40" s="44">
        <v>0</v>
      </c>
      <c r="AE40" s="44">
        <f t="shared" si="25"/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f t="shared" si="3"/>
        <v>3000</v>
      </c>
      <c r="AS40" s="45">
        <f t="shared" si="4"/>
        <v>0</v>
      </c>
      <c r="AT40" s="46">
        <f t="shared" si="5"/>
        <v>3000</v>
      </c>
      <c r="AU40" t="s">
        <v>8</v>
      </c>
      <c r="AV40" t="s">
        <v>38</v>
      </c>
      <c r="AW40" t="s">
        <v>39</v>
      </c>
      <c r="AX40" t="s">
        <v>40</v>
      </c>
    </row>
    <row r="41" spans="1:50">
      <c r="A41" s="31"/>
      <c r="B41" s="25" t="s">
        <v>81</v>
      </c>
      <c r="C41" s="25" t="s">
        <v>82</v>
      </c>
      <c r="D41" s="32" t="s">
        <v>83</v>
      </c>
      <c r="E41" s="44">
        <v>4000</v>
      </c>
      <c r="F41" s="44">
        <v>0</v>
      </c>
      <c r="G41" s="44">
        <f t="shared" si="24"/>
        <v>4000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3000</v>
      </c>
      <c r="U41" s="45">
        <v>4000</v>
      </c>
      <c r="V41" s="44">
        <f t="shared" si="22"/>
        <v>7000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f t="shared" si="23"/>
        <v>0</v>
      </c>
      <c r="AC41" s="44">
        <v>0</v>
      </c>
      <c r="AD41" s="44">
        <v>0</v>
      </c>
      <c r="AE41" s="44">
        <f t="shared" si="25"/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f t="shared" si="3"/>
        <v>7000</v>
      </c>
      <c r="AS41" s="45">
        <f t="shared" si="4"/>
        <v>4000</v>
      </c>
      <c r="AT41" s="46">
        <f t="shared" si="5"/>
        <v>11000</v>
      </c>
      <c r="AU41" t="s">
        <v>8</v>
      </c>
      <c r="AV41" t="s">
        <v>38</v>
      </c>
      <c r="AW41" t="s">
        <v>39</v>
      </c>
      <c r="AX41" t="s">
        <v>40</v>
      </c>
    </row>
    <row r="42" spans="1:50" ht="30">
      <c r="A42" s="31"/>
      <c r="B42" s="25" t="s">
        <v>84</v>
      </c>
      <c r="C42" s="25" t="s">
        <v>85</v>
      </c>
      <c r="D42" s="32" t="s">
        <v>86</v>
      </c>
      <c r="E42" s="44">
        <v>26000</v>
      </c>
      <c r="F42" s="44">
        <v>-11000</v>
      </c>
      <c r="G42" s="44">
        <f t="shared" si="24"/>
        <v>15000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6000</v>
      </c>
      <c r="U42" s="45">
        <v>-2000</v>
      </c>
      <c r="V42" s="44">
        <f t="shared" si="22"/>
        <v>4000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f t="shared" si="23"/>
        <v>0</v>
      </c>
      <c r="AC42" s="44">
        <v>0</v>
      </c>
      <c r="AD42" s="44">
        <v>0</v>
      </c>
      <c r="AE42" s="44">
        <f t="shared" si="25"/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f t="shared" si="3"/>
        <v>32000</v>
      </c>
      <c r="AS42" s="45">
        <f t="shared" si="4"/>
        <v>-13000</v>
      </c>
      <c r="AT42" s="46">
        <f t="shared" si="5"/>
        <v>19000</v>
      </c>
      <c r="AU42" t="s">
        <v>8</v>
      </c>
      <c r="AV42" t="s">
        <v>38</v>
      </c>
      <c r="AW42" t="s">
        <v>39</v>
      </c>
      <c r="AX42" t="s">
        <v>40</v>
      </c>
    </row>
    <row r="43" spans="1:50" ht="75">
      <c r="A43" s="31"/>
      <c r="B43" s="25" t="s">
        <v>87</v>
      </c>
      <c r="C43" s="25" t="s">
        <v>88</v>
      </c>
      <c r="D43" s="32" t="s">
        <v>89</v>
      </c>
      <c r="E43" s="44">
        <v>0</v>
      </c>
      <c r="F43" s="44">
        <v>0</v>
      </c>
      <c r="G43" s="44">
        <f t="shared" si="24"/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5">
        <v>0</v>
      </c>
      <c r="V43" s="44">
        <f t="shared" si="22"/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f t="shared" si="23"/>
        <v>0</v>
      </c>
      <c r="AC43" s="44">
        <v>0</v>
      </c>
      <c r="AD43" s="44">
        <v>0</v>
      </c>
      <c r="AE43" s="44">
        <f t="shared" si="25"/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f t="shared" si="3"/>
        <v>0</v>
      </c>
      <c r="AS43" s="45">
        <f t="shared" si="4"/>
        <v>0</v>
      </c>
      <c r="AT43" s="46">
        <f t="shared" si="5"/>
        <v>0</v>
      </c>
      <c r="AU43" t="s">
        <v>8</v>
      </c>
      <c r="AV43" t="s">
        <v>38</v>
      </c>
      <c r="AW43" t="s">
        <v>39</v>
      </c>
      <c r="AX43" t="s">
        <v>40</v>
      </c>
    </row>
    <row r="44" spans="1:50">
      <c r="A44" s="31"/>
      <c r="B44" s="25" t="s">
        <v>90</v>
      </c>
      <c r="C44" s="25" t="s">
        <v>91</v>
      </c>
      <c r="D44" s="32" t="s">
        <v>92</v>
      </c>
      <c r="E44" s="44">
        <v>0</v>
      </c>
      <c r="F44" s="44">
        <v>0</v>
      </c>
      <c r="G44" s="44">
        <f t="shared" si="24"/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10000</v>
      </c>
      <c r="U44" s="45">
        <v>0</v>
      </c>
      <c r="V44" s="44">
        <f t="shared" si="22"/>
        <v>10000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f t="shared" si="23"/>
        <v>0</v>
      </c>
      <c r="AC44" s="44">
        <v>0</v>
      </c>
      <c r="AD44" s="44">
        <v>0</v>
      </c>
      <c r="AE44" s="44">
        <f t="shared" si="25"/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f t="shared" si="3"/>
        <v>10000</v>
      </c>
      <c r="AS44" s="45">
        <f t="shared" si="4"/>
        <v>0</v>
      </c>
      <c r="AT44" s="46">
        <f t="shared" si="5"/>
        <v>10000</v>
      </c>
      <c r="AU44" t="s">
        <v>8</v>
      </c>
      <c r="AV44" t="s">
        <v>38</v>
      </c>
      <c r="AW44" t="s">
        <v>39</v>
      </c>
      <c r="AX44" t="s">
        <v>40</v>
      </c>
    </row>
    <row r="45" spans="1:50" s="8" customFormat="1">
      <c r="A45" s="31"/>
      <c r="B45" s="25"/>
      <c r="C45" s="25">
        <v>32252</v>
      </c>
      <c r="D45" s="28" t="s">
        <v>273</v>
      </c>
      <c r="E45" s="44">
        <v>0</v>
      </c>
      <c r="F45" s="44">
        <v>0</v>
      </c>
      <c r="G45" s="44">
        <f t="shared" si="24"/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5">
        <v>0</v>
      </c>
      <c r="V45" s="44">
        <f t="shared" si="22"/>
        <v>0</v>
      </c>
      <c r="W45" s="44"/>
      <c r="X45" s="44">
        <v>0</v>
      </c>
      <c r="Y45" s="44"/>
      <c r="Z45" s="44"/>
      <c r="AA45" s="44">
        <v>0</v>
      </c>
      <c r="AB45" s="44">
        <f t="shared" si="23"/>
        <v>0</v>
      </c>
      <c r="AC45" s="44"/>
      <c r="AD45" s="44">
        <v>0</v>
      </c>
      <c r="AE45" s="44">
        <f t="shared" si="25"/>
        <v>0</v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>
        <f t="shared" si="3"/>
        <v>0</v>
      </c>
      <c r="AS45" s="45">
        <f t="shared" si="4"/>
        <v>0</v>
      </c>
      <c r="AT45" s="46">
        <f t="shared" si="5"/>
        <v>0</v>
      </c>
    </row>
    <row r="46" spans="1:50" ht="45">
      <c r="A46" s="31"/>
      <c r="B46" s="25" t="s">
        <v>93</v>
      </c>
      <c r="C46" s="25" t="s">
        <v>94</v>
      </c>
      <c r="D46" s="32" t="s">
        <v>95</v>
      </c>
      <c r="E46" s="44">
        <v>0</v>
      </c>
      <c r="F46" s="44">
        <v>0</v>
      </c>
      <c r="G46" s="44">
        <f t="shared" si="24"/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2000</v>
      </c>
      <c r="U46" s="45">
        <v>0</v>
      </c>
      <c r="V46" s="44">
        <f t="shared" si="22"/>
        <v>2000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f t="shared" si="23"/>
        <v>0</v>
      </c>
      <c r="AC46" s="44">
        <v>0</v>
      </c>
      <c r="AD46" s="44">
        <v>0</v>
      </c>
      <c r="AE46" s="44">
        <f t="shared" si="25"/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f t="shared" si="3"/>
        <v>2000</v>
      </c>
      <c r="AS46" s="45">
        <f t="shared" si="4"/>
        <v>0</v>
      </c>
      <c r="AT46" s="46">
        <f t="shared" si="5"/>
        <v>2000</v>
      </c>
      <c r="AU46" t="s">
        <v>8</v>
      </c>
      <c r="AV46" t="s">
        <v>38</v>
      </c>
      <c r="AW46" t="s">
        <v>39</v>
      </c>
      <c r="AX46" t="s">
        <v>40</v>
      </c>
    </row>
    <row r="47" spans="1:50" ht="30">
      <c r="A47" s="31"/>
      <c r="B47" s="25" t="s">
        <v>96</v>
      </c>
      <c r="C47" s="25" t="s">
        <v>97</v>
      </c>
      <c r="D47" s="32" t="s">
        <v>98</v>
      </c>
      <c r="E47" s="44">
        <v>17000</v>
      </c>
      <c r="F47" s="44">
        <v>-2000</v>
      </c>
      <c r="G47" s="44">
        <f t="shared" si="24"/>
        <v>15000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8000</v>
      </c>
      <c r="U47" s="45">
        <v>-2000</v>
      </c>
      <c r="V47" s="44">
        <f t="shared" si="22"/>
        <v>6000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f t="shared" si="23"/>
        <v>0</v>
      </c>
      <c r="AC47" s="44">
        <v>0</v>
      </c>
      <c r="AD47" s="44">
        <v>0</v>
      </c>
      <c r="AE47" s="44">
        <f t="shared" si="25"/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f t="shared" si="3"/>
        <v>25000</v>
      </c>
      <c r="AS47" s="45">
        <f t="shared" si="4"/>
        <v>-4000</v>
      </c>
      <c r="AT47" s="46">
        <f t="shared" si="5"/>
        <v>21000</v>
      </c>
      <c r="AU47" t="s">
        <v>8</v>
      </c>
      <c r="AV47" t="s">
        <v>38</v>
      </c>
      <c r="AW47" t="s">
        <v>39</v>
      </c>
      <c r="AX47" t="s">
        <v>40</v>
      </c>
    </row>
    <row r="48" spans="1:50" ht="45">
      <c r="A48" s="31"/>
      <c r="B48" s="25" t="s">
        <v>99</v>
      </c>
      <c r="C48" s="25" t="s">
        <v>100</v>
      </c>
      <c r="D48" s="32" t="s">
        <v>101</v>
      </c>
      <c r="E48" s="44">
        <v>3000</v>
      </c>
      <c r="F48" s="44">
        <v>3000</v>
      </c>
      <c r="G48" s="44">
        <f t="shared" si="24"/>
        <v>6000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2000</v>
      </c>
      <c r="U48" s="45">
        <v>1000</v>
      </c>
      <c r="V48" s="44">
        <f t="shared" si="22"/>
        <v>3000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f t="shared" si="23"/>
        <v>0</v>
      </c>
      <c r="AC48" s="44">
        <v>0</v>
      </c>
      <c r="AD48" s="44">
        <v>0</v>
      </c>
      <c r="AE48" s="44">
        <f t="shared" si="25"/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f t="shared" si="3"/>
        <v>5000</v>
      </c>
      <c r="AS48" s="45">
        <f t="shared" si="4"/>
        <v>4000</v>
      </c>
      <c r="AT48" s="46">
        <f t="shared" si="5"/>
        <v>9000</v>
      </c>
      <c r="AU48" t="s">
        <v>8</v>
      </c>
      <c r="AV48" t="s">
        <v>38</v>
      </c>
      <c r="AW48" t="s">
        <v>39</v>
      </c>
      <c r="AX48" t="s">
        <v>40</v>
      </c>
    </row>
    <row r="49" spans="1:50">
      <c r="A49" s="31"/>
      <c r="B49" s="25" t="s">
        <v>5</v>
      </c>
      <c r="C49" s="25" t="s">
        <v>102</v>
      </c>
      <c r="D49" s="32" t="s">
        <v>103</v>
      </c>
      <c r="E49" s="44">
        <v>8000</v>
      </c>
      <c r="F49" s="44">
        <v>-8000</v>
      </c>
      <c r="G49" s="44">
        <f t="shared" si="24"/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2000</v>
      </c>
      <c r="U49" s="45">
        <v>1000</v>
      </c>
      <c r="V49" s="44">
        <f t="shared" si="22"/>
        <v>3000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f t="shared" si="23"/>
        <v>0</v>
      </c>
      <c r="AC49" s="44">
        <v>0</v>
      </c>
      <c r="AD49" s="44">
        <v>0</v>
      </c>
      <c r="AE49" s="44">
        <f t="shared" si="25"/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f t="shared" si="3"/>
        <v>10000</v>
      </c>
      <c r="AS49" s="45">
        <f t="shared" si="4"/>
        <v>-7000</v>
      </c>
      <c r="AT49" s="46">
        <f t="shared" si="5"/>
        <v>3000</v>
      </c>
      <c r="AU49" t="s">
        <v>8</v>
      </c>
      <c r="AV49" t="s">
        <v>38</v>
      </c>
      <c r="AW49" t="s">
        <v>39</v>
      </c>
      <c r="AX49" t="s">
        <v>40</v>
      </c>
    </row>
    <row r="50" spans="1:50" ht="45">
      <c r="A50" s="31"/>
      <c r="B50" s="25" t="s">
        <v>104</v>
      </c>
      <c r="C50" s="25" t="s">
        <v>105</v>
      </c>
      <c r="D50" s="32" t="s">
        <v>106</v>
      </c>
      <c r="E50" s="44">
        <v>0</v>
      </c>
      <c r="F50" s="44">
        <v>12290</v>
      </c>
      <c r="G50" s="44">
        <f t="shared" si="24"/>
        <v>12290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6000</v>
      </c>
      <c r="U50" s="45">
        <v>0</v>
      </c>
      <c r="V50" s="44">
        <f t="shared" si="22"/>
        <v>6000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f t="shared" si="23"/>
        <v>0</v>
      </c>
      <c r="AC50" s="44">
        <v>0</v>
      </c>
      <c r="AD50" s="44">
        <v>0</v>
      </c>
      <c r="AE50" s="44">
        <f t="shared" si="25"/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f t="shared" si="3"/>
        <v>6000</v>
      </c>
      <c r="AS50" s="45">
        <f t="shared" si="4"/>
        <v>12290</v>
      </c>
      <c r="AT50" s="46">
        <f t="shared" si="5"/>
        <v>18290</v>
      </c>
      <c r="AU50" t="s">
        <v>8</v>
      </c>
      <c r="AV50" t="s">
        <v>38</v>
      </c>
      <c r="AW50" t="s">
        <v>39</v>
      </c>
      <c r="AX50" t="s">
        <v>40</v>
      </c>
    </row>
    <row r="51" spans="1:50" s="7" customFormat="1" ht="30">
      <c r="A51" s="31"/>
      <c r="B51" s="25"/>
      <c r="C51" s="25">
        <v>32331</v>
      </c>
      <c r="D51" s="32" t="s">
        <v>269</v>
      </c>
      <c r="E51" s="44">
        <v>0</v>
      </c>
      <c r="F51" s="44">
        <v>6875</v>
      </c>
      <c r="G51" s="44">
        <f t="shared" si="24"/>
        <v>6875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5000</v>
      </c>
      <c r="U51" s="45">
        <v>0</v>
      </c>
      <c r="V51" s="44">
        <f t="shared" si="22"/>
        <v>5000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f t="shared" si="23"/>
        <v>0</v>
      </c>
      <c r="AC51" s="44">
        <v>0</v>
      </c>
      <c r="AD51" s="23">
        <v>0</v>
      </c>
      <c r="AE51" s="44">
        <f t="shared" si="25"/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f t="shared" si="3"/>
        <v>5000</v>
      </c>
      <c r="AS51" s="45">
        <f t="shared" si="4"/>
        <v>6875</v>
      </c>
      <c r="AT51" s="46">
        <f t="shared" si="5"/>
        <v>11875</v>
      </c>
    </row>
    <row r="52" spans="1:50">
      <c r="A52" s="31"/>
      <c r="B52" s="25" t="s">
        <v>107</v>
      </c>
      <c r="C52" s="25" t="s">
        <v>108</v>
      </c>
      <c r="D52" s="32" t="s">
        <v>109</v>
      </c>
      <c r="E52" s="44">
        <v>0</v>
      </c>
      <c r="F52" s="44">
        <v>0</v>
      </c>
      <c r="G52" s="44">
        <f t="shared" si="24"/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5000</v>
      </c>
      <c r="U52" s="45">
        <v>0</v>
      </c>
      <c r="V52" s="44">
        <f t="shared" si="22"/>
        <v>5000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f t="shared" si="23"/>
        <v>0</v>
      </c>
      <c r="AC52" s="44">
        <v>0</v>
      </c>
      <c r="AD52" s="44">
        <v>0</v>
      </c>
      <c r="AE52" s="44">
        <f t="shared" si="25"/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f t="shared" si="3"/>
        <v>5000</v>
      </c>
      <c r="AS52" s="45">
        <f t="shared" si="4"/>
        <v>0</v>
      </c>
      <c r="AT52" s="46">
        <f t="shared" si="5"/>
        <v>5000</v>
      </c>
      <c r="AU52" t="s">
        <v>8</v>
      </c>
      <c r="AV52" t="s">
        <v>38</v>
      </c>
      <c r="AW52" t="s">
        <v>39</v>
      </c>
      <c r="AX52" t="s">
        <v>40</v>
      </c>
    </row>
    <row r="53" spans="1:50" s="8" customFormat="1" ht="30">
      <c r="A53" s="31"/>
      <c r="B53" s="25"/>
      <c r="C53" s="25">
        <v>32334</v>
      </c>
      <c r="D53" s="28" t="s">
        <v>272</v>
      </c>
      <c r="E53" s="44">
        <v>0</v>
      </c>
      <c r="F53" s="44">
        <v>16046.13</v>
      </c>
      <c r="G53" s="44">
        <f t="shared" si="24"/>
        <v>16046.13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10000</v>
      </c>
      <c r="U53" s="45">
        <v>-10000</v>
      </c>
      <c r="V53" s="44">
        <f t="shared" si="22"/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f t="shared" si="23"/>
        <v>0</v>
      </c>
      <c r="AC53" s="44">
        <v>0</v>
      </c>
      <c r="AD53" s="44">
        <v>0</v>
      </c>
      <c r="AE53" s="44">
        <f t="shared" si="25"/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f t="shared" si="3"/>
        <v>10000</v>
      </c>
      <c r="AS53" s="45">
        <f t="shared" si="4"/>
        <v>6046.1299999999992</v>
      </c>
      <c r="AT53" s="46">
        <f t="shared" si="5"/>
        <v>16046.13</v>
      </c>
    </row>
    <row r="54" spans="1:50" ht="45">
      <c r="A54" s="31"/>
      <c r="B54" s="25" t="s">
        <v>110</v>
      </c>
      <c r="C54" s="25" t="s">
        <v>111</v>
      </c>
      <c r="D54" s="32" t="s">
        <v>112</v>
      </c>
      <c r="E54" s="44">
        <v>20000</v>
      </c>
      <c r="F54" s="44">
        <v>-20000</v>
      </c>
      <c r="G54" s="44">
        <f t="shared" si="24"/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5">
        <v>10000</v>
      </c>
      <c r="V54" s="44">
        <f t="shared" si="22"/>
        <v>10000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f t="shared" si="23"/>
        <v>0</v>
      </c>
      <c r="AC54" s="44">
        <v>0</v>
      </c>
      <c r="AD54" s="44">
        <v>0</v>
      </c>
      <c r="AE54" s="44">
        <f t="shared" si="25"/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f t="shared" si="3"/>
        <v>20000</v>
      </c>
      <c r="AS54" s="45">
        <f t="shared" si="4"/>
        <v>-10000</v>
      </c>
      <c r="AT54" s="46">
        <f t="shared" si="5"/>
        <v>10000</v>
      </c>
      <c r="AU54" t="s">
        <v>8</v>
      </c>
      <c r="AV54" t="s">
        <v>38</v>
      </c>
      <c r="AW54" t="s">
        <v>39</v>
      </c>
      <c r="AX54" t="s">
        <v>40</v>
      </c>
    </row>
    <row r="55" spans="1:50">
      <c r="A55" s="31"/>
      <c r="B55" s="25" t="s">
        <v>113</v>
      </c>
      <c r="C55" s="25" t="s">
        <v>114</v>
      </c>
      <c r="D55" s="32" t="s">
        <v>115</v>
      </c>
      <c r="E55" s="44">
        <v>0</v>
      </c>
      <c r="F55" s="44">
        <v>0</v>
      </c>
      <c r="G55" s="44">
        <f t="shared" si="24"/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1000</v>
      </c>
      <c r="U55" s="45">
        <v>2000</v>
      </c>
      <c r="V55" s="44">
        <f t="shared" si="22"/>
        <v>3000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f t="shared" si="23"/>
        <v>0</v>
      </c>
      <c r="AC55" s="44">
        <v>0</v>
      </c>
      <c r="AD55" s="44">
        <v>0</v>
      </c>
      <c r="AE55" s="44">
        <f t="shared" si="25"/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f t="shared" si="3"/>
        <v>1000</v>
      </c>
      <c r="AS55" s="45">
        <f t="shared" si="4"/>
        <v>2000</v>
      </c>
      <c r="AT55" s="46">
        <f t="shared" si="5"/>
        <v>3000</v>
      </c>
      <c r="AU55" t="s">
        <v>8</v>
      </c>
      <c r="AV55" t="s">
        <v>38</v>
      </c>
      <c r="AW55" t="s">
        <v>39</v>
      </c>
      <c r="AX55" t="s">
        <v>40</v>
      </c>
    </row>
    <row r="56" spans="1:50" ht="30">
      <c r="A56" s="31"/>
      <c r="B56" s="25" t="s">
        <v>116</v>
      </c>
      <c r="C56" s="25" t="s">
        <v>117</v>
      </c>
      <c r="D56" s="32" t="s">
        <v>118</v>
      </c>
      <c r="E56" s="44">
        <v>2000</v>
      </c>
      <c r="F56" s="44">
        <v>-1000</v>
      </c>
      <c r="G56" s="44">
        <f t="shared" si="24"/>
        <v>1000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3000</v>
      </c>
      <c r="U56" s="45">
        <v>0</v>
      </c>
      <c r="V56" s="44">
        <f t="shared" si="22"/>
        <v>3000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f t="shared" si="23"/>
        <v>0</v>
      </c>
      <c r="AC56" s="44">
        <v>0</v>
      </c>
      <c r="AD56" s="44">
        <v>0</v>
      </c>
      <c r="AE56" s="44">
        <f t="shared" si="25"/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f t="shared" si="3"/>
        <v>5000</v>
      </c>
      <c r="AS56" s="45">
        <f t="shared" si="4"/>
        <v>-1000</v>
      </c>
      <c r="AT56" s="46">
        <f t="shared" si="5"/>
        <v>4000</v>
      </c>
      <c r="AU56" t="s">
        <v>8</v>
      </c>
      <c r="AV56" t="s">
        <v>38</v>
      </c>
      <c r="AW56" t="s">
        <v>39</v>
      </c>
      <c r="AX56" t="s">
        <v>40</v>
      </c>
    </row>
    <row r="57" spans="1:50" ht="30">
      <c r="A57" s="31"/>
      <c r="B57" s="25" t="s">
        <v>119</v>
      </c>
      <c r="C57" s="25" t="s">
        <v>120</v>
      </c>
      <c r="D57" s="32" t="s">
        <v>121</v>
      </c>
      <c r="E57" s="44">
        <v>0</v>
      </c>
      <c r="F57" s="44">
        <v>0</v>
      </c>
      <c r="G57" s="44">
        <f t="shared" si="24"/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3000</v>
      </c>
      <c r="U57" s="45">
        <v>0</v>
      </c>
      <c r="V57" s="44">
        <f t="shared" si="22"/>
        <v>3000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f t="shared" si="23"/>
        <v>0</v>
      </c>
      <c r="AC57" s="44">
        <v>0</v>
      </c>
      <c r="AD57" s="44">
        <v>0</v>
      </c>
      <c r="AE57" s="44">
        <f t="shared" si="25"/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f t="shared" si="3"/>
        <v>3000</v>
      </c>
      <c r="AS57" s="45">
        <f t="shared" si="4"/>
        <v>0</v>
      </c>
      <c r="AT57" s="46">
        <f t="shared" si="5"/>
        <v>3000</v>
      </c>
      <c r="AU57" t="s">
        <v>8</v>
      </c>
      <c r="AV57" t="s">
        <v>38</v>
      </c>
      <c r="AW57" t="s">
        <v>39</v>
      </c>
      <c r="AX57" t="s">
        <v>40</v>
      </c>
    </row>
    <row r="58" spans="1:50" ht="30">
      <c r="A58" s="31"/>
      <c r="B58" s="25" t="s">
        <v>122</v>
      </c>
      <c r="C58" s="25" t="s">
        <v>123</v>
      </c>
      <c r="D58" s="32" t="s">
        <v>124</v>
      </c>
      <c r="E58" s="44">
        <v>0</v>
      </c>
      <c r="F58" s="44">
        <v>0</v>
      </c>
      <c r="G58" s="44">
        <f t="shared" si="24"/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2000</v>
      </c>
      <c r="U58" s="45">
        <v>-2000</v>
      </c>
      <c r="V58" s="44">
        <f t="shared" si="22"/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f t="shared" si="23"/>
        <v>0</v>
      </c>
      <c r="AC58" s="44">
        <v>0</v>
      </c>
      <c r="AD58" s="44">
        <v>0</v>
      </c>
      <c r="AE58" s="44">
        <f t="shared" si="25"/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f t="shared" si="3"/>
        <v>2000</v>
      </c>
      <c r="AS58" s="45">
        <f t="shared" si="4"/>
        <v>-2000</v>
      </c>
      <c r="AT58" s="46">
        <f t="shared" si="5"/>
        <v>0</v>
      </c>
      <c r="AU58" t="s">
        <v>8</v>
      </c>
      <c r="AV58" t="s">
        <v>38</v>
      </c>
      <c r="AW58" t="s">
        <v>39</v>
      </c>
      <c r="AX58" t="s">
        <v>40</v>
      </c>
    </row>
    <row r="59" spans="1:50" ht="30">
      <c r="A59" s="31"/>
      <c r="B59" s="25" t="s">
        <v>125</v>
      </c>
      <c r="C59" s="25" t="s">
        <v>126</v>
      </c>
      <c r="D59" s="32" t="s">
        <v>127</v>
      </c>
      <c r="E59" s="44">
        <v>2000</v>
      </c>
      <c r="F59" s="44">
        <v>0</v>
      </c>
      <c r="G59" s="44">
        <f t="shared" si="24"/>
        <v>2000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1000</v>
      </c>
      <c r="U59" s="45">
        <v>0</v>
      </c>
      <c r="V59" s="44">
        <f t="shared" si="22"/>
        <v>1000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f t="shared" si="23"/>
        <v>0</v>
      </c>
      <c r="AC59" s="44">
        <v>0</v>
      </c>
      <c r="AD59" s="44">
        <v>0</v>
      </c>
      <c r="AE59" s="44">
        <f t="shared" si="25"/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f t="shared" si="3"/>
        <v>3000</v>
      </c>
      <c r="AS59" s="45">
        <f t="shared" si="4"/>
        <v>0</v>
      </c>
      <c r="AT59" s="46">
        <f t="shared" si="5"/>
        <v>3000</v>
      </c>
      <c r="AU59" t="s">
        <v>8</v>
      </c>
      <c r="AV59" t="s">
        <v>38</v>
      </c>
      <c r="AW59" t="s">
        <v>39</v>
      </c>
      <c r="AX59" t="s">
        <v>40</v>
      </c>
    </row>
    <row r="60" spans="1:50" ht="30">
      <c r="A60" s="31"/>
      <c r="B60" s="25" t="s">
        <v>5</v>
      </c>
      <c r="C60" s="25" t="s">
        <v>128</v>
      </c>
      <c r="D60" s="32" t="s">
        <v>129</v>
      </c>
      <c r="E60" s="44">
        <v>0</v>
      </c>
      <c r="F60" s="44">
        <v>0</v>
      </c>
      <c r="G60" s="44">
        <f t="shared" si="24"/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5000</v>
      </c>
      <c r="U60" s="45">
        <v>-5000</v>
      </c>
      <c r="V60" s="44">
        <f t="shared" si="22"/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f t="shared" si="23"/>
        <v>0</v>
      </c>
      <c r="AC60" s="44">
        <v>0</v>
      </c>
      <c r="AD60" s="44">
        <v>0</v>
      </c>
      <c r="AE60" s="44">
        <f t="shared" si="25"/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f t="shared" si="3"/>
        <v>5000</v>
      </c>
      <c r="AS60" s="45">
        <f t="shared" si="4"/>
        <v>-5000</v>
      </c>
      <c r="AT60" s="46">
        <f t="shared" si="5"/>
        <v>0</v>
      </c>
      <c r="AU60" t="s">
        <v>8</v>
      </c>
      <c r="AV60" t="s">
        <v>38</v>
      </c>
      <c r="AW60" t="s">
        <v>39</v>
      </c>
      <c r="AX60" t="s">
        <v>40</v>
      </c>
    </row>
    <row r="61" spans="1:50" ht="45">
      <c r="A61" s="31"/>
      <c r="B61" s="25" t="s">
        <v>130</v>
      </c>
      <c r="C61" s="25" t="s">
        <v>131</v>
      </c>
      <c r="D61" s="32" t="s">
        <v>132</v>
      </c>
      <c r="E61" s="44">
        <v>0</v>
      </c>
      <c r="F61" s="44">
        <v>0</v>
      </c>
      <c r="G61" s="44">
        <f t="shared" si="24"/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10000</v>
      </c>
      <c r="U61" s="45">
        <v>-5000</v>
      </c>
      <c r="V61" s="44">
        <f t="shared" si="22"/>
        <v>5000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f t="shared" si="23"/>
        <v>0</v>
      </c>
      <c r="AC61" s="44">
        <v>0</v>
      </c>
      <c r="AD61" s="44">
        <v>0</v>
      </c>
      <c r="AE61" s="44">
        <f t="shared" si="25"/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f t="shared" si="3"/>
        <v>10000</v>
      </c>
      <c r="AS61" s="45">
        <f t="shared" si="4"/>
        <v>-5000</v>
      </c>
      <c r="AT61" s="46">
        <f t="shared" si="5"/>
        <v>5000</v>
      </c>
      <c r="AU61" t="s">
        <v>8</v>
      </c>
      <c r="AV61" t="s">
        <v>38</v>
      </c>
      <c r="AW61" t="s">
        <v>39</v>
      </c>
      <c r="AX61" t="s">
        <v>40</v>
      </c>
    </row>
    <row r="62" spans="1:50" ht="45">
      <c r="A62" s="31"/>
      <c r="B62" s="25" t="s">
        <v>133</v>
      </c>
      <c r="C62" s="25" t="s">
        <v>134</v>
      </c>
      <c r="D62" s="32" t="s">
        <v>135</v>
      </c>
      <c r="E62" s="44">
        <v>28400</v>
      </c>
      <c r="F62" s="44">
        <v>0</v>
      </c>
      <c r="G62" s="44">
        <f t="shared" si="24"/>
        <v>28400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5000</v>
      </c>
      <c r="U62" s="45">
        <v>0</v>
      </c>
      <c r="V62" s="44">
        <f t="shared" si="22"/>
        <v>5000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f t="shared" si="23"/>
        <v>0</v>
      </c>
      <c r="AC62" s="44">
        <v>0</v>
      </c>
      <c r="AD62" s="44">
        <v>0</v>
      </c>
      <c r="AE62" s="44">
        <f t="shared" si="25"/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f t="shared" si="3"/>
        <v>33400</v>
      </c>
      <c r="AS62" s="45">
        <f t="shared" si="4"/>
        <v>0</v>
      </c>
      <c r="AT62" s="46">
        <f t="shared" si="5"/>
        <v>33400</v>
      </c>
      <c r="AU62" t="s">
        <v>8</v>
      </c>
      <c r="AV62" t="s">
        <v>38</v>
      </c>
      <c r="AW62" t="s">
        <v>39</v>
      </c>
      <c r="AX62" t="s">
        <v>40</v>
      </c>
    </row>
    <row r="63" spans="1:50" ht="30">
      <c r="A63" s="31"/>
      <c r="B63" s="25" t="s">
        <v>136</v>
      </c>
      <c r="C63" s="25" t="s">
        <v>137</v>
      </c>
      <c r="D63" s="32" t="s">
        <v>138</v>
      </c>
      <c r="E63" s="44">
        <v>0</v>
      </c>
      <c r="F63" s="44">
        <v>0</v>
      </c>
      <c r="G63" s="44">
        <f t="shared" si="24"/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5000</v>
      </c>
      <c r="U63" s="45">
        <v>0</v>
      </c>
      <c r="V63" s="44">
        <f t="shared" si="22"/>
        <v>5000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f t="shared" si="23"/>
        <v>0</v>
      </c>
      <c r="AC63" s="44">
        <v>0</v>
      </c>
      <c r="AD63" s="44">
        <v>0</v>
      </c>
      <c r="AE63" s="44">
        <f t="shared" si="25"/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f t="shared" si="3"/>
        <v>5000</v>
      </c>
      <c r="AS63" s="45">
        <f t="shared" si="4"/>
        <v>0</v>
      </c>
      <c r="AT63" s="46">
        <f t="shared" si="5"/>
        <v>5000</v>
      </c>
      <c r="AU63" t="s">
        <v>8</v>
      </c>
      <c r="AV63" t="s">
        <v>38</v>
      </c>
      <c r="AW63" t="s">
        <v>39</v>
      </c>
      <c r="AX63" t="s">
        <v>40</v>
      </c>
    </row>
    <row r="64" spans="1:50" ht="75">
      <c r="A64" s="31"/>
      <c r="B64" s="25" t="s">
        <v>139</v>
      </c>
      <c r="C64" s="25" t="s">
        <v>140</v>
      </c>
      <c r="D64" s="32" t="s">
        <v>141</v>
      </c>
      <c r="E64" s="44">
        <v>0</v>
      </c>
      <c r="F64" s="44">
        <v>15000</v>
      </c>
      <c r="G64" s="44">
        <f t="shared" si="24"/>
        <v>15000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4000</v>
      </c>
      <c r="U64" s="45">
        <v>-2000</v>
      </c>
      <c r="V64" s="44">
        <f t="shared" si="22"/>
        <v>2000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f t="shared" si="23"/>
        <v>0</v>
      </c>
      <c r="AC64" s="44">
        <v>0</v>
      </c>
      <c r="AD64" s="44">
        <v>0</v>
      </c>
      <c r="AE64" s="44">
        <f t="shared" si="25"/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f t="shared" si="3"/>
        <v>4000</v>
      </c>
      <c r="AS64" s="45">
        <f t="shared" si="4"/>
        <v>13000</v>
      </c>
      <c r="AT64" s="46">
        <f t="shared" si="5"/>
        <v>17000</v>
      </c>
      <c r="AU64" t="s">
        <v>8</v>
      </c>
      <c r="AV64" t="s">
        <v>38</v>
      </c>
      <c r="AW64" t="s">
        <v>39</v>
      </c>
      <c r="AX64" t="s">
        <v>40</v>
      </c>
    </row>
    <row r="65" spans="1:50" ht="30">
      <c r="A65" s="31"/>
      <c r="B65" s="25" t="s">
        <v>142</v>
      </c>
      <c r="C65" s="25" t="s">
        <v>143</v>
      </c>
      <c r="D65" s="32" t="s">
        <v>144</v>
      </c>
      <c r="E65" s="44">
        <v>12100</v>
      </c>
      <c r="F65" s="44">
        <v>-5984.33</v>
      </c>
      <c r="G65" s="44">
        <f t="shared" si="24"/>
        <v>6115.67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5000</v>
      </c>
      <c r="U65" s="45">
        <v>0</v>
      </c>
      <c r="V65" s="44">
        <f t="shared" si="22"/>
        <v>5000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f t="shared" si="23"/>
        <v>0</v>
      </c>
      <c r="AC65" s="44">
        <v>0</v>
      </c>
      <c r="AD65" s="44">
        <v>0</v>
      </c>
      <c r="AE65" s="44">
        <f t="shared" si="25"/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f t="shared" si="3"/>
        <v>17100</v>
      </c>
      <c r="AS65" s="45">
        <f t="shared" si="4"/>
        <v>-5984.33</v>
      </c>
      <c r="AT65" s="46">
        <f t="shared" si="5"/>
        <v>11115.67</v>
      </c>
      <c r="AU65" t="s">
        <v>8</v>
      </c>
      <c r="AV65" t="s">
        <v>38</v>
      </c>
      <c r="AW65" t="s">
        <v>39</v>
      </c>
      <c r="AX65" t="s">
        <v>40</v>
      </c>
    </row>
    <row r="66" spans="1:50">
      <c r="A66" s="31"/>
      <c r="B66" s="25" t="s">
        <v>145</v>
      </c>
      <c r="C66" s="25" t="s">
        <v>146</v>
      </c>
      <c r="D66" s="32" t="s">
        <v>147</v>
      </c>
      <c r="E66" s="44">
        <v>10000</v>
      </c>
      <c r="F66" s="44">
        <v>4186.04</v>
      </c>
      <c r="G66" s="44">
        <f t="shared" si="24"/>
        <v>14186.04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180000</v>
      </c>
      <c r="R66" s="44">
        <v>-50000</v>
      </c>
      <c r="S66" s="44">
        <f>Q66+R66</f>
        <v>130000</v>
      </c>
      <c r="T66" s="44">
        <v>5000</v>
      </c>
      <c r="U66" s="45">
        <v>15000</v>
      </c>
      <c r="V66" s="44">
        <f t="shared" si="22"/>
        <v>20000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f t="shared" si="23"/>
        <v>0</v>
      </c>
      <c r="AC66" s="44">
        <v>0</v>
      </c>
      <c r="AD66" s="44">
        <v>0</v>
      </c>
      <c r="AE66" s="44">
        <f t="shared" si="25"/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f t="shared" si="3"/>
        <v>195000</v>
      </c>
      <c r="AS66" s="45">
        <f t="shared" si="4"/>
        <v>-30813.96</v>
      </c>
      <c r="AT66" s="46">
        <f t="shared" si="5"/>
        <v>164186.04</v>
      </c>
      <c r="AU66" t="s">
        <v>8</v>
      </c>
      <c r="AV66" t="s">
        <v>38</v>
      </c>
      <c r="AW66" t="s">
        <v>39</v>
      </c>
      <c r="AX66" t="s">
        <v>40</v>
      </c>
    </row>
    <row r="67" spans="1:50" s="19" customFormat="1" ht="30">
      <c r="A67" s="31"/>
      <c r="B67" s="30"/>
      <c r="C67" s="30">
        <v>32373</v>
      </c>
      <c r="D67" s="32" t="s">
        <v>295</v>
      </c>
      <c r="E67" s="44">
        <v>0</v>
      </c>
      <c r="F67" s="44">
        <v>0</v>
      </c>
      <c r="G67" s="44">
        <f t="shared" si="24"/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2000</v>
      </c>
      <c r="U67" s="45">
        <v>3000</v>
      </c>
      <c r="V67" s="44">
        <f t="shared" si="22"/>
        <v>5000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f t="shared" si="3"/>
        <v>2000</v>
      </c>
      <c r="AS67" s="45">
        <f t="shared" si="4"/>
        <v>3000</v>
      </c>
      <c r="AT67" s="46">
        <f t="shared" si="5"/>
        <v>5000</v>
      </c>
    </row>
    <row r="68" spans="1:50" s="19" customFormat="1">
      <c r="A68" s="31"/>
      <c r="B68" s="72"/>
      <c r="C68" s="72">
        <v>32377</v>
      </c>
      <c r="D68" s="32" t="s">
        <v>298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5">
        <v>5000</v>
      </c>
      <c r="V68" s="44">
        <f>U68</f>
        <v>5000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f t="shared" si="3"/>
        <v>0</v>
      </c>
      <c r="AS68" s="45">
        <f t="shared" si="4"/>
        <v>5000</v>
      </c>
      <c r="AT68" s="46">
        <f t="shared" si="5"/>
        <v>5000</v>
      </c>
    </row>
    <row r="69" spans="1:50" ht="30">
      <c r="A69" s="31"/>
      <c r="B69" s="25" t="s">
        <v>148</v>
      </c>
      <c r="C69" s="25" t="s">
        <v>149</v>
      </c>
      <c r="D69" s="32" t="s">
        <v>150</v>
      </c>
      <c r="E69" s="44">
        <v>0</v>
      </c>
      <c r="F69" s="44">
        <v>0</v>
      </c>
      <c r="G69" s="44">
        <f t="shared" si="24"/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4000</v>
      </c>
      <c r="U69" s="45">
        <v>0</v>
      </c>
      <c r="V69" s="44">
        <f t="shared" si="22"/>
        <v>4000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f t="shared" si="23"/>
        <v>0</v>
      </c>
      <c r="AC69" s="44">
        <v>0</v>
      </c>
      <c r="AD69" s="44">
        <v>0</v>
      </c>
      <c r="AE69" s="44">
        <f t="shared" si="25"/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f t="shared" ref="AR69:AR127" si="26">E69+H69+K69+N69+Q69+T69+W69+Z69+AC69</f>
        <v>4000</v>
      </c>
      <c r="AS69" s="45">
        <f t="shared" ref="AS69:AS127" si="27">F69+L69+R69+U69+AA69+AD69</f>
        <v>0</v>
      </c>
      <c r="AT69" s="46">
        <f t="shared" ref="AT69:AT127" si="28">G69+M69+S69+V69+AB69+AE69</f>
        <v>4000</v>
      </c>
      <c r="AU69" t="s">
        <v>8</v>
      </c>
      <c r="AV69" t="s">
        <v>38</v>
      </c>
      <c r="AW69" t="s">
        <v>39</v>
      </c>
      <c r="AX69" t="s">
        <v>40</v>
      </c>
    </row>
    <row r="70" spans="1:50" ht="45">
      <c r="A70" s="31"/>
      <c r="B70" s="25" t="s">
        <v>151</v>
      </c>
      <c r="C70" s="25" t="s">
        <v>152</v>
      </c>
      <c r="D70" s="32" t="s">
        <v>153</v>
      </c>
      <c r="E70" s="44">
        <v>0</v>
      </c>
      <c r="F70" s="44">
        <v>0</v>
      </c>
      <c r="G70" s="44">
        <f t="shared" si="24"/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2000</v>
      </c>
      <c r="U70" s="45">
        <v>1000</v>
      </c>
      <c r="V70" s="44">
        <f t="shared" si="22"/>
        <v>3000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f t="shared" si="23"/>
        <v>0</v>
      </c>
      <c r="AC70" s="44">
        <v>0</v>
      </c>
      <c r="AD70" s="44">
        <v>0</v>
      </c>
      <c r="AE70" s="44">
        <f t="shared" si="25"/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f t="shared" si="26"/>
        <v>2000</v>
      </c>
      <c r="AS70" s="45">
        <f t="shared" si="27"/>
        <v>1000</v>
      </c>
      <c r="AT70" s="46">
        <f t="shared" si="28"/>
        <v>3000</v>
      </c>
      <c r="AU70" t="s">
        <v>8</v>
      </c>
      <c r="AV70" t="s">
        <v>38</v>
      </c>
      <c r="AW70" t="s">
        <v>39</v>
      </c>
      <c r="AX70" t="s">
        <v>40</v>
      </c>
    </row>
    <row r="71" spans="1:50" ht="30">
      <c r="A71" s="31"/>
      <c r="B71" s="25" t="s">
        <v>154</v>
      </c>
      <c r="C71" s="25" t="s">
        <v>155</v>
      </c>
      <c r="D71" s="32" t="s">
        <v>156</v>
      </c>
      <c r="E71" s="44">
        <v>22000</v>
      </c>
      <c r="F71" s="44">
        <v>0</v>
      </c>
      <c r="G71" s="44">
        <f t="shared" si="24"/>
        <v>22000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5000</v>
      </c>
      <c r="U71" s="45">
        <v>-5000</v>
      </c>
      <c r="V71" s="44">
        <f t="shared" si="22"/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f t="shared" si="23"/>
        <v>0</v>
      </c>
      <c r="AC71" s="44">
        <v>0</v>
      </c>
      <c r="AD71" s="44">
        <v>0</v>
      </c>
      <c r="AE71" s="44">
        <f t="shared" si="25"/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f t="shared" si="26"/>
        <v>27000</v>
      </c>
      <c r="AS71" s="45">
        <f t="shared" si="27"/>
        <v>-5000</v>
      </c>
      <c r="AT71" s="46">
        <f t="shared" si="28"/>
        <v>22000</v>
      </c>
      <c r="AU71" t="s">
        <v>8</v>
      </c>
      <c r="AV71" t="s">
        <v>38</v>
      </c>
      <c r="AW71" t="s">
        <v>39</v>
      </c>
      <c r="AX71" t="s">
        <v>40</v>
      </c>
    </row>
    <row r="72" spans="1:50" ht="75">
      <c r="A72" s="31"/>
      <c r="B72" s="25" t="s">
        <v>157</v>
      </c>
      <c r="C72" s="25" t="s">
        <v>158</v>
      </c>
      <c r="D72" s="32" t="s">
        <v>159</v>
      </c>
      <c r="E72" s="44">
        <v>2000</v>
      </c>
      <c r="F72" s="44">
        <v>10000</v>
      </c>
      <c r="G72" s="44">
        <f t="shared" si="24"/>
        <v>12000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4000</v>
      </c>
      <c r="U72" s="45">
        <v>0</v>
      </c>
      <c r="V72" s="44">
        <f t="shared" si="22"/>
        <v>4000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f t="shared" si="23"/>
        <v>0</v>
      </c>
      <c r="AC72" s="44">
        <v>0</v>
      </c>
      <c r="AD72" s="44">
        <v>0</v>
      </c>
      <c r="AE72" s="44">
        <f t="shared" si="25"/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f t="shared" si="26"/>
        <v>6000</v>
      </c>
      <c r="AS72" s="45">
        <f t="shared" si="27"/>
        <v>10000</v>
      </c>
      <c r="AT72" s="46">
        <f t="shared" si="28"/>
        <v>16000</v>
      </c>
      <c r="AU72" t="s">
        <v>8</v>
      </c>
      <c r="AV72" t="s">
        <v>38</v>
      </c>
      <c r="AW72" t="s">
        <v>39</v>
      </c>
      <c r="AX72" t="s">
        <v>40</v>
      </c>
    </row>
    <row r="73" spans="1:50" ht="30">
      <c r="A73" s="31"/>
      <c r="B73" s="25" t="s">
        <v>160</v>
      </c>
      <c r="C73" s="25" t="s">
        <v>161</v>
      </c>
      <c r="D73" s="32" t="s">
        <v>162</v>
      </c>
      <c r="E73" s="44">
        <v>10000</v>
      </c>
      <c r="F73" s="44">
        <v>-10000</v>
      </c>
      <c r="G73" s="44">
        <f t="shared" si="24"/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5000</v>
      </c>
      <c r="U73" s="45">
        <v>0</v>
      </c>
      <c r="V73" s="44">
        <f t="shared" si="22"/>
        <v>5000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f t="shared" si="23"/>
        <v>0</v>
      </c>
      <c r="AC73" s="44">
        <v>0</v>
      </c>
      <c r="AD73" s="44">
        <v>0</v>
      </c>
      <c r="AE73" s="44">
        <f t="shared" si="25"/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f t="shared" si="26"/>
        <v>15000</v>
      </c>
      <c r="AS73" s="45">
        <f t="shared" si="27"/>
        <v>-10000</v>
      </c>
      <c r="AT73" s="46">
        <f t="shared" si="28"/>
        <v>5000</v>
      </c>
      <c r="AU73" t="s">
        <v>8</v>
      </c>
      <c r="AV73" t="s">
        <v>38</v>
      </c>
      <c r="AW73" t="s">
        <v>39</v>
      </c>
      <c r="AX73" t="s">
        <v>40</v>
      </c>
    </row>
    <row r="74" spans="1:50" ht="60">
      <c r="A74" s="31"/>
      <c r="B74" s="25" t="s">
        <v>163</v>
      </c>
      <c r="C74" s="25" t="s">
        <v>164</v>
      </c>
      <c r="D74" s="32" t="s">
        <v>165</v>
      </c>
      <c r="E74" s="44">
        <v>0</v>
      </c>
      <c r="F74" s="44">
        <v>1902.36</v>
      </c>
      <c r="G74" s="44">
        <f t="shared" si="24"/>
        <v>1902.36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3000</v>
      </c>
      <c r="U74" s="45">
        <v>-3000</v>
      </c>
      <c r="V74" s="44">
        <f t="shared" si="22"/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f t="shared" si="23"/>
        <v>0</v>
      </c>
      <c r="AC74" s="44">
        <v>0</v>
      </c>
      <c r="AD74" s="44">
        <v>0</v>
      </c>
      <c r="AE74" s="44">
        <f t="shared" si="25"/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f t="shared" si="26"/>
        <v>3000</v>
      </c>
      <c r="AS74" s="45">
        <f t="shared" si="27"/>
        <v>-1097.6400000000001</v>
      </c>
      <c r="AT74" s="46">
        <f t="shared" si="28"/>
        <v>1902.36</v>
      </c>
      <c r="AU74" t="s">
        <v>8</v>
      </c>
      <c r="AV74" t="s">
        <v>38</v>
      </c>
      <c r="AW74" t="s">
        <v>39</v>
      </c>
      <c r="AX74" t="s">
        <v>40</v>
      </c>
    </row>
    <row r="75" spans="1:50" ht="30">
      <c r="A75" s="31"/>
      <c r="B75" s="25" t="s">
        <v>166</v>
      </c>
      <c r="C75" s="25" t="s">
        <v>167</v>
      </c>
      <c r="D75" s="32" t="s">
        <v>168</v>
      </c>
      <c r="E75" s="44">
        <v>15000</v>
      </c>
      <c r="F75" s="44">
        <v>-15000</v>
      </c>
      <c r="G75" s="44">
        <f t="shared" si="24"/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5000</v>
      </c>
      <c r="U75" s="45">
        <v>0</v>
      </c>
      <c r="V75" s="44">
        <f t="shared" si="22"/>
        <v>5000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f t="shared" si="23"/>
        <v>0</v>
      </c>
      <c r="AC75" s="44">
        <v>0</v>
      </c>
      <c r="AD75" s="44">
        <v>0</v>
      </c>
      <c r="AE75" s="44">
        <f t="shared" si="25"/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f t="shared" si="26"/>
        <v>20000</v>
      </c>
      <c r="AS75" s="45">
        <f t="shared" si="27"/>
        <v>-15000</v>
      </c>
      <c r="AT75" s="46">
        <f t="shared" si="28"/>
        <v>5000</v>
      </c>
      <c r="AU75" t="s">
        <v>8</v>
      </c>
      <c r="AV75" t="s">
        <v>38</v>
      </c>
      <c r="AW75" t="s">
        <v>39</v>
      </c>
      <c r="AX75" t="s">
        <v>40</v>
      </c>
    </row>
    <row r="76" spans="1:50" ht="30">
      <c r="A76" s="31"/>
      <c r="B76" s="25" t="s">
        <v>169</v>
      </c>
      <c r="C76" s="25" t="s">
        <v>170</v>
      </c>
      <c r="D76" s="32" t="s">
        <v>171</v>
      </c>
      <c r="E76" s="44">
        <v>6000</v>
      </c>
      <c r="F76" s="44">
        <v>5000</v>
      </c>
      <c r="G76" s="44">
        <f t="shared" si="24"/>
        <v>11000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10000</v>
      </c>
      <c r="U76" s="45">
        <v>-1000</v>
      </c>
      <c r="V76" s="44">
        <f t="shared" si="22"/>
        <v>9000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f t="shared" si="23"/>
        <v>0</v>
      </c>
      <c r="AC76" s="44">
        <v>0</v>
      </c>
      <c r="AD76" s="44">
        <v>0</v>
      </c>
      <c r="AE76" s="44">
        <f t="shared" si="25"/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f t="shared" si="26"/>
        <v>16000</v>
      </c>
      <c r="AS76" s="45">
        <f t="shared" si="27"/>
        <v>4000</v>
      </c>
      <c r="AT76" s="46">
        <f t="shared" si="28"/>
        <v>20000</v>
      </c>
      <c r="AU76" t="s">
        <v>8</v>
      </c>
      <c r="AV76" t="s">
        <v>38</v>
      </c>
      <c r="AW76" t="s">
        <v>39</v>
      </c>
      <c r="AX76" t="s">
        <v>40</v>
      </c>
    </row>
    <row r="77" spans="1:50" ht="45">
      <c r="A77" s="31"/>
      <c r="B77" s="25" t="s">
        <v>172</v>
      </c>
      <c r="C77" s="25" t="s">
        <v>173</v>
      </c>
      <c r="D77" s="32" t="s">
        <v>174</v>
      </c>
      <c r="E77" s="44">
        <v>0</v>
      </c>
      <c r="F77" s="44">
        <v>0</v>
      </c>
      <c r="G77" s="44">
        <f t="shared" si="24"/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5000</v>
      </c>
      <c r="U77" s="45">
        <v>2000</v>
      </c>
      <c r="V77" s="44">
        <f t="shared" si="22"/>
        <v>7000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f t="shared" si="23"/>
        <v>0</v>
      </c>
      <c r="AC77" s="44">
        <v>0</v>
      </c>
      <c r="AD77" s="44">
        <v>0</v>
      </c>
      <c r="AE77" s="44">
        <f t="shared" si="25"/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f t="shared" si="26"/>
        <v>5000</v>
      </c>
      <c r="AS77" s="45">
        <f t="shared" si="27"/>
        <v>2000</v>
      </c>
      <c r="AT77" s="46">
        <f t="shared" si="28"/>
        <v>7000</v>
      </c>
      <c r="AU77" t="s">
        <v>8</v>
      </c>
      <c r="AV77" t="s">
        <v>38</v>
      </c>
      <c r="AW77" t="s">
        <v>39</v>
      </c>
      <c r="AX77" t="s">
        <v>40</v>
      </c>
    </row>
    <row r="78" spans="1:50" ht="30">
      <c r="A78" s="31"/>
      <c r="B78" s="25" t="s">
        <v>175</v>
      </c>
      <c r="C78" s="25" t="s">
        <v>176</v>
      </c>
      <c r="D78" s="32" t="s">
        <v>177</v>
      </c>
      <c r="E78" s="44">
        <v>0</v>
      </c>
      <c r="F78" s="44">
        <v>10820.05</v>
      </c>
      <c r="G78" s="44">
        <f t="shared" si="24"/>
        <v>10820.05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5000</v>
      </c>
      <c r="U78" s="45">
        <v>-3000</v>
      </c>
      <c r="V78" s="44">
        <f t="shared" si="22"/>
        <v>2000</v>
      </c>
      <c r="W78" s="44">
        <v>0</v>
      </c>
      <c r="X78" s="44">
        <v>0</v>
      </c>
      <c r="Y78" s="44">
        <v>0</v>
      </c>
      <c r="Z78" s="44">
        <v>20000</v>
      </c>
      <c r="AA78" s="44">
        <v>-11000</v>
      </c>
      <c r="AB78" s="44">
        <f t="shared" si="23"/>
        <v>9000</v>
      </c>
      <c r="AC78" s="44">
        <v>0</v>
      </c>
      <c r="AD78" s="44">
        <v>0</v>
      </c>
      <c r="AE78" s="44">
        <f t="shared" si="25"/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f t="shared" si="26"/>
        <v>25000</v>
      </c>
      <c r="AS78" s="45">
        <f t="shared" si="27"/>
        <v>-3179.9500000000007</v>
      </c>
      <c r="AT78" s="46">
        <f t="shared" si="28"/>
        <v>21820.05</v>
      </c>
      <c r="AU78" t="s">
        <v>8</v>
      </c>
      <c r="AV78" t="s">
        <v>38</v>
      </c>
      <c r="AW78" t="s">
        <v>39</v>
      </c>
      <c r="AX78" t="s">
        <v>40</v>
      </c>
    </row>
    <row r="79" spans="1:50" ht="45">
      <c r="A79" s="31"/>
      <c r="B79" s="25" t="s">
        <v>178</v>
      </c>
      <c r="C79" s="25" t="s">
        <v>179</v>
      </c>
      <c r="D79" s="32" t="s">
        <v>180</v>
      </c>
      <c r="E79" s="44">
        <v>0</v>
      </c>
      <c r="F79" s="44">
        <v>2890.35</v>
      </c>
      <c r="G79" s="44">
        <f t="shared" si="24"/>
        <v>2890.35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6000</v>
      </c>
      <c r="U79" s="45">
        <v>0</v>
      </c>
      <c r="V79" s="44">
        <f t="shared" si="22"/>
        <v>6000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f t="shared" si="23"/>
        <v>0</v>
      </c>
      <c r="AC79" s="44">
        <v>0</v>
      </c>
      <c r="AD79" s="44">
        <v>0</v>
      </c>
      <c r="AE79" s="44">
        <f t="shared" si="25"/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f t="shared" si="26"/>
        <v>6000</v>
      </c>
      <c r="AS79" s="45">
        <f t="shared" si="27"/>
        <v>2890.35</v>
      </c>
      <c r="AT79" s="46">
        <f t="shared" si="28"/>
        <v>8890.35</v>
      </c>
      <c r="AU79" t="s">
        <v>8</v>
      </c>
      <c r="AV79" t="s">
        <v>38</v>
      </c>
      <c r="AW79" t="s">
        <v>39</v>
      </c>
      <c r="AX79" t="s">
        <v>40</v>
      </c>
    </row>
    <row r="80" spans="1:50" ht="45">
      <c r="A80" s="31"/>
      <c r="B80" s="25" t="s">
        <v>181</v>
      </c>
      <c r="C80" s="25" t="s">
        <v>182</v>
      </c>
      <c r="D80" s="32" t="s">
        <v>183</v>
      </c>
      <c r="E80" s="44">
        <v>0</v>
      </c>
      <c r="F80" s="44">
        <v>6828.97</v>
      </c>
      <c r="G80" s="44">
        <f t="shared" si="24"/>
        <v>6828.97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18000</v>
      </c>
      <c r="U80" s="45">
        <v>-12000</v>
      </c>
      <c r="V80" s="44">
        <f t="shared" si="22"/>
        <v>6000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f t="shared" si="23"/>
        <v>0</v>
      </c>
      <c r="AC80" s="44">
        <v>0</v>
      </c>
      <c r="AD80" s="44">
        <v>0</v>
      </c>
      <c r="AE80" s="44">
        <f t="shared" si="25"/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f t="shared" si="26"/>
        <v>18000</v>
      </c>
      <c r="AS80" s="45">
        <f t="shared" si="27"/>
        <v>-5171.03</v>
      </c>
      <c r="AT80" s="46">
        <f t="shared" si="28"/>
        <v>12828.970000000001</v>
      </c>
      <c r="AU80" t="s">
        <v>8</v>
      </c>
      <c r="AV80" t="s">
        <v>38</v>
      </c>
      <c r="AW80" t="s">
        <v>39</v>
      </c>
      <c r="AX80" t="s">
        <v>40</v>
      </c>
    </row>
    <row r="81" spans="1:50" s="8" customFormat="1" ht="30">
      <c r="A81" s="31"/>
      <c r="B81" s="25"/>
      <c r="C81" s="25">
        <v>32923</v>
      </c>
      <c r="D81" s="28" t="s">
        <v>274</v>
      </c>
      <c r="E81" s="44">
        <v>0</v>
      </c>
      <c r="F81" s="44">
        <v>0</v>
      </c>
      <c r="G81" s="44">
        <f t="shared" si="24"/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1000</v>
      </c>
      <c r="U81" s="45">
        <v>0</v>
      </c>
      <c r="V81" s="44">
        <f t="shared" si="22"/>
        <v>1000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f t="shared" si="23"/>
        <v>0</v>
      </c>
      <c r="AC81" s="44">
        <v>0</v>
      </c>
      <c r="AD81" s="44">
        <v>0</v>
      </c>
      <c r="AE81" s="44">
        <f t="shared" si="25"/>
        <v>0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>
        <f t="shared" si="26"/>
        <v>1000</v>
      </c>
      <c r="AS81" s="45">
        <f t="shared" si="27"/>
        <v>0</v>
      </c>
      <c r="AT81" s="46">
        <f t="shared" si="28"/>
        <v>1000</v>
      </c>
    </row>
    <row r="82" spans="1:50">
      <c r="A82" s="31"/>
      <c r="B82" s="25" t="s">
        <v>184</v>
      </c>
      <c r="C82" s="25" t="s">
        <v>185</v>
      </c>
      <c r="D82" s="32" t="s">
        <v>186</v>
      </c>
      <c r="E82" s="44">
        <v>30000</v>
      </c>
      <c r="F82" s="44">
        <v>-20000</v>
      </c>
      <c r="G82" s="44">
        <f t="shared" si="24"/>
        <v>10000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10000</v>
      </c>
      <c r="U82" s="45">
        <v>-6000</v>
      </c>
      <c r="V82" s="44">
        <f t="shared" si="22"/>
        <v>4000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f t="shared" si="23"/>
        <v>0</v>
      </c>
      <c r="AC82" s="44">
        <v>0</v>
      </c>
      <c r="AD82" s="44">
        <v>0</v>
      </c>
      <c r="AE82" s="44">
        <f t="shared" si="25"/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f t="shared" si="26"/>
        <v>40000</v>
      </c>
      <c r="AS82" s="45">
        <f t="shared" si="27"/>
        <v>-26000</v>
      </c>
      <c r="AT82" s="46">
        <f t="shared" si="28"/>
        <v>14000</v>
      </c>
      <c r="AU82" t="s">
        <v>8</v>
      </c>
      <c r="AV82" t="s">
        <v>38</v>
      </c>
      <c r="AW82" t="s">
        <v>39</v>
      </c>
      <c r="AX82" t="s">
        <v>40</v>
      </c>
    </row>
    <row r="83" spans="1:50" ht="30">
      <c r="A83" s="31"/>
      <c r="B83" s="25" t="s">
        <v>187</v>
      </c>
      <c r="C83" s="25" t="s">
        <v>188</v>
      </c>
      <c r="D83" s="32" t="s">
        <v>189</v>
      </c>
      <c r="E83" s="44">
        <v>0</v>
      </c>
      <c r="F83" s="44">
        <v>0</v>
      </c>
      <c r="G83" s="44">
        <f t="shared" si="24"/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3000</v>
      </c>
      <c r="U83" s="45">
        <v>0</v>
      </c>
      <c r="V83" s="44">
        <f t="shared" si="22"/>
        <v>3000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f t="shared" si="23"/>
        <v>0</v>
      </c>
      <c r="AC83" s="44">
        <v>0</v>
      </c>
      <c r="AD83" s="44">
        <v>0</v>
      </c>
      <c r="AE83" s="44">
        <f t="shared" si="25"/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f t="shared" si="26"/>
        <v>3000</v>
      </c>
      <c r="AS83" s="45">
        <f t="shared" si="27"/>
        <v>0</v>
      </c>
      <c r="AT83" s="46">
        <f t="shared" si="28"/>
        <v>3000</v>
      </c>
      <c r="AU83" t="s">
        <v>8</v>
      </c>
      <c r="AV83" t="s">
        <v>38</v>
      </c>
      <c r="AW83" t="s">
        <v>39</v>
      </c>
      <c r="AX83" t="s">
        <v>40</v>
      </c>
    </row>
    <row r="84" spans="1:50" s="8" customFormat="1" ht="30">
      <c r="A84" s="31"/>
      <c r="B84" s="25"/>
      <c r="C84" s="25">
        <v>32952</v>
      </c>
      <c r="D84" s="28" t="s">
        <v>275</v>
      </c>
      <c r="E84" s="44">
        <v>0</v>
      </c>
      <c r="F84" s="44">
        <v>0</v>
      </c>
      <c r="G84" s="44">
        <f t="shared" si="24"/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5">
        <v>0</v>
      </c>
      <c r="V84" s="44">
        <f t="shared" si="22"/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f t="shared" si="23"/>
        <v>0</v>
      </c>
      <c r="AC84" s="44">
        <v>0</v>
      </c>
      <c r="AD84" s="44">
        <v>0</v>
      </c>
      <c r="AE84" s="44">
        <f t="shared" si="25"/>
        <v>0</v>
      </c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>
        <f t="shared" si="26"/>
        <v>0</v>
      </c>
      <c r="AS84" s="45">
        <f t="shared" si="27"/>
        <v>0</v>
      </c>
      <c r="AT84" s="46">
        <f t="shared" si="28"/>
        <v>0</v>
      </c>
    </row>
    <row r="85" spans="1:50" ht="30">
      <c r="A85" s="31"/>
      <c r="B85" s="25" t="s">
        <v>190</v>
      </c>
      <c r="C85" s="25" t="s">
        <v>191</v>
      </c>
      <c r="D85" s="32" t="s">
        <v>192</v>
      </c>
      <c r="E85" s="44">
        <v>0</v>
      </c>
      <c r="F85" s="44">
        <v>0</v>
      </c>
      <c r="G85" s="44">
        <f t="shared" si="24"/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1000</v>
      </c>
      <c r="U85" s="45">
        <v>3000</v>
      </c>
      <c r="V85" s="44">
        <f t="shared" si="22"/>
        <v>4000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f t="shared" si="23"/>
        <v>0</v>
      </c>
      <c r="AC85" s="44">
        <v>0</v>
      </c>
      <c r="AD85" s="44">
        <v>0</v>
      </c>
      <c r="AE85" s="44">
        <f t="shared" si="25"/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f t="shared" si="26"/>
        <v>1000</v>
      </c>
      <c r="AS85" s="45">
        <f t="shared" si="27"/>
        <v>3000</v>
      </c>
      <c r="AT85" s="46">
        <f t="shared" si="28"/>
        <v>4000</v>
      </c>
      <c r="AU85" t="s">
        <v>8</v>
      </c>
      <c r="AV85" t="s">
        <v>38</v>
      </c>
      <c r="AW85" t="s">
        <v>39</v>
      </c>
      <c r="AX85" t="s">
        <v>40</v>
      </c>
    </row>
    <row r="86" spans="1:50" ht="60">
      <c r="A86" s="31"/>
      <c r="B86" s="25" t="s">
        <v>5</v>
      </c>
      <c r="C86" s="25" t="s">
        <v>193</v>
      </c>
      <c r="D86" s="32" t="s">
        <v>194</v>
      </c>
      <c r="E86" s="44">
        <v>0</v>
      </c>
      <c r="F86" s="44">
        <v>0</v>
      </c>
      <c r="G86" s="44">
        <f t="shared" si="24"/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16000</v>
      </c>
      <c r="R86" s="44">
        <v>0</v>
      </c>
      <c r="S86" s="44">
        <f>Q86+R86</f>
        <v>16000</v>
      </c>
      <c r="T86" s="44">
        <v>0</v>
      </c>
      <c r="U86" s="45">
        <v>0</v>
      </c>
      <c r="V86" s="44">
        <f t="shared" si="22"/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f t="shared" si="23"/>
        <v>0</v>
      </c>
      <c r="AC86" s="44">
        <v>0</v>
      </c>
      <c r="AD86" s="44">
        <v>0</v>
      </c>
      <c r="AE86" s="44">
        <f t="shared" si="25"/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f t="shared" si="26"/>
        <v>16000</v>
      </c>
      <c r="AS86" s="45">
        <f t="shared" si="27"/>
        <v>0</v>
      </c>
      <c r="AT86" s="46">
        <f t="shared" si="28"/>
        <v>16000</v>
      </c>
      <c r="AU86" t="s">
        <v>8</v>
      </c>
      <c r="AV86" t="s">
        <v>38</v>
      </c>
      <c r="AW86" t="s">
        <v>39</v>
      </c>
      <c r="AX86" t="s">
        <v>40</v>
      </c>
    </row>
    <row r="87" spans="1:50" s="8" customFormat="1" ht="30">
      <c r="A87" s="31"/>
      <c r="B87" s="25"/>
      <c r="C87" s="25">
        <v>32959</v>
      </c>
      <c r="D87" s="28" t="s">
        <v>276</v>
      </c>
      <c r="E87" s="44">
        <v>0</v>
      </c>
      <c r="F87" s="44">
        <v>0</v>
      </c>
      <c r="G87" s="44">
        <f t="shared" si="24"/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5">
        <v>0</v>
      </c>
      <c r="V87" s="44">
        <f t="shared" si="22"/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f t="shared" si="23"/>
        <v>0</v>
      </c>
      <c r="AC87" s="44">
        <v>0</v>
      </c>
      <c r="AD87" s="44">
        <v>0</v>
      </c>
      <c r="AE87" s="44">
        <f t="shared" si="25"/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  <c r="AR87" s="44">
        <f t="shared" si="26"/>
        <v>0</v>
      </c>
      <c r="AS87" s="45">
        <f t="shared" si="27"/>
        <v>0</v>
      </c>
      <c r="AT87" s="46">
        <f t="shared" si="28"/>
        <v>0</v>
      </c>
    </row>
    <row r="88" spans="1:50" ht="60">
      <c r="A88" s="31"/>
      <c r="B88" s="25" t="s">
        <v>195</v>
      </c>
      <c r="C88" s="25" t="s">
        <v>196</v>
      </c>
      <c r="D88" s="32" t="s">
        <v>197</v>
      </c>
      <c r="E88" s="44">
        <v>0</v>
      </c>
      <c r="F88" s="44">
        <v>0</v>
      </c>
      <c r="G88" s="44">
        <f t="shared" si="24"/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2000</v>
      </c>
      <c r="U88" s="45">
        <v>0</v>
      </c>
      <c r="V88" s="44">
        <f t="shared" si="22"/>
        <v>2000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f t="shared" si="23"/>
        <v>0</v>
      </c>
      <c r="AC88" s="44">
        <v>0</v>
      </c>
      <c r="AD88" s="44">
        <v>0</v>
      </c>
      <c r="AE88" s="44">
        <f t="shared" si="25"/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f t="shared" si="26"/>
        <v>2000</v>
      </c>
      <c r="AS88" s="45">
        <f t="shared" si="27"/>
        <v>0</v>
      </c>
      <c r="AT88" s="46">
        <f t="shared" si="28"/>
        <v>2000</v>
      </c>
      <c r="AU88" t="s">
        <v>8</v>
      </c>
      <c r="AV88" t="s">
        <v>38</v>
      </c>
      <c r="AW88" t="s">
        <v>39</v>
      </c>
      <c r="AX88" t="s">
        <v>40</v>
      </c>
    </row>
    <row r="89" spans="1:50" ht="45">
      <c r="A89" s="31"/>
      <c r="B89" s="25" t="s">
        <v>198</v>
      </c>
      <c r="C89" s="25" t="s">
        <v>199</v>
      </c>
      <c r="D89" s="32" t="s">
        <v>200</v>
      </c>
      <c r="E89" s="44">
        <v>8000</v>
      </c>
      <c r="F89" s="44">
        <v>-6000</v>
      </c>
      <c r="G89" s="44">
        <f t="shared" si="24"/>
        <v>2000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8000</v>
      </c>
      <c r="U89" s="45">
        <v>0</v>
      </c>
      <c r="V89" s="44">
        <f t="shared" si="22"/>
        <v>8000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f t="shared" si="23"/>
        <v>0</v>
      </c>
      <c r="AC89" s="44">
        <v>0</v>
      </c>
      <c r="AD89" s="44">
        <v>0</v>
      </c>
      <c r="AE89" s="44">
        <f t="shared" si="25"/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f t="shared" si="26"/>
        <v>16000</v>
      </c>
      <c r="AS89" s="45">
        <f t="shared" si="27"/>
        <v>-6000</v>
      </c>
      <c r="AT89" s="46">
        <f t="shared" si="28"/>
        <v>10000</v>
      </c>
      <c r="AU89" t="s">
        <v>8</v>
      </c>
      <c r="AV89" t="s">
        <v>38</v>
      </c>
      <c r="AW89" t="s">
        <v>39</v>
      </c>
      <c r="AX89" t="s">
        <v>40</v>
      </c>
    </row>
    <row r="90" spans="1:50">
      <c r="A90" s="31"/>
      <c r="B90" s="25" t="s">
        <v>201</v>
      </c>
      <c r="C90" s="25" t="s">
        <v>202</v>
      </c>
      <c r="D90" s="32" t="s">
        <v>203</v>
      </c>
      <c r="E90" s="44">
        <v>5000</v>
      </c>
      <c r="F90" s="44">
        <v>-1000</v>
      </c>
      <c r="G90" s="44">
        <f t="shared" si="24"/>
        <v>4000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3000</v>
      </c>
      <c r="U90" s="45">
        <v>0</v>
      </c>
      <c r="V90" s="44">
        <f t="shared" si="22"/>
        <v>3000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f t="shared" si="23"/>
        <v>0</v>
      </c>
      <c r="AC90" s="44">
        <v>0</v>
      </c>
      <c r="AD90" s="44">
        <v>0</v>
      </c>
      <c r="AE90" s="44">
        <f t="shared" si="25"/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f t="shared" si="26"/>
        <v>8000</v>
      </c>
      <c r="AS90" s="45">
        <f t="shared" si="27"/>
        <v>-1000</v>
      </c>
      <c r="AT90" s="46">
        <f t="shared" si="28"/>
        <v>7000</v>
      </c>
      <c r="AU90" t="s">
        <v>8</v>
      </c>
      <c r="AV90" t="s">
        <v>38</v>
      </c>
      <c r="AW90" t="s">
        <v>39</v>
      </c>
      <c r="AX90" t="s">
        <v>40</v>
      </c>
    </row>
    <row r="91" spans="1:50" s="8" customFormat="1" ht="30">
      <c r="A91" s="31"/>
      <c r="B91" s="25"/>
      <c r="C91" s="25">
        <v>34312</v>
      </c>
      <c r="D91" s="28" t="s">
        <v>277</v>
      </c>
      <c r="E91" s="44">
        <v>0</v>
      </c>
      <c r="F91" s="44">
        <v>0</v>
      </c>
      <c r="G91" s="44">
        <f t="shared" si="24"/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300</v>
      </c>
      <c r="U91" s="45">
        <v>0</v>
      </c>
      <c r="V91" s="44">
        <f t="shared" si="22"/>
        <v>300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f t="shared" si="23"/>
        <v>0</v>
      </c>
      <c r="AC91" s="44">
        <v>0</v>
      </c>
      <c r="AD91" s="44">
        <v>0</v>
      </c>
      <c r="AE91" s="44">
        <f t="shared" si="25"/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f t="shared" si="26"/>
        <v>300</v>
      </c>
      <c r="AS91" s="45">
        <f t="shared" si="27"/>
        <v>0</v>
      </c>
      <c r="AT91" s="46">
        <f t="shared" si="28"/>
        <v>300</v>
      </c>
    </row>
    <row r="92" spans="1:50" s="8" customFormat="1" ht="30">
      <c r="A92" s="31"/>
      <c r="B92" s="25"/>
      <c r="C92" s="25">
        <v>3432</v>
      </c>
      <c r="D92" s="28" t="s">
        <v>278</v>
      </c>
      <c r="E92" s="44">
        <v>0</v>
      </c>
      <c r="F92" s="44">
        <v>0</v>
      </c>
      <c r="G92" s="44">
        <f t="shared" si="24"/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800</v>
      </c>
      <c r="U92" s="45">
        <v>0</v>
      </c>
      <c r="V92" s="44">
        <f t="shared" ref="V92:V93" si="29">T92+U92</f>
        <v>800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f t="shared" ref="AB92:AB104" si="30">Z92+AA92</f>
        <v>0</v>
      </c>
      <c r="AC92" s="44">
        <v>0</v>
      </c>
      <c r="AD92" s="44">
        <v>0</v>
      </c>
      <c r="AE92" s="44">
        <f t="shared" si="25"/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f t="shared" si="26"/>
        <v>800</v>
      </c>
      <c r="AS92" s="45">
        <f t="shared" si="27"/>
        <v>0</v>
      </c>
      <c r="AT92" s="46">
        <f t="shared" si="28"/>
        <v>800</v>
      </c>
    </row>
    <row r="93" spans="1:50" ht="30">
      <c r="A93" s="31"/>
      <c r="B93" s="25" t="s">
        <v>204</v>
      </c>
      <c r="C93" s="25">
        <v>3433</v>
      </c>
      <c r="D93" s="32" t="s">
        <v>205</v>
      </c>
      <c r="E93" s="44">
        <v>0</v>
      </c>
      <c r="F93" s="44">
        <v>0</v>
      </c>
      <c r="G93" s="44">
        <f t="shared" ref="G93" si="31">E93+F93</f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200</v>
      </c>
      <c r="U93" s="45">
        <v>0</v>
      </c>
      <c r="V93" s="44">
        <f t="shared" si="29"/>
        <v>200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f t="shared" si="30"/>
        <v>0</v>
      </c>
      <c r="AC93" s="44">
        <v>0</v>
      </c>
      <c r="AD93" s="44">
        <v>0</v>
      </c>
      <c r="AE93" s="44">
        <f t="shared" ref="AE93" si="32">AC93+AD93</f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f t="shared" si="26"/>
        <v>200</v>
      </c>
      <c r="AS93" s="45">
        <f t="shared" si="27"/>
        <v>0</v>
      </c>
      <c r="AT93" s="46">
        <f t="shared" si="28"/>
        <v>200</v>
      </c>
      <c r="AU93" t="s">
        <v>8</v>
      </c>
      <c r="AV93" t="s">
        <v>38</v>
      </c>
      <c r="AW93" t="s">
        <v>39</v>
      </c>
      <c r="AX93" t="s">
        <v>40</v>
      </c>
    </row>
    <row r="94" spans="1:50">
      <c r="A94" s="99" t="s">
        <v>206</v>
      </c>
      <c r="B94" s="100"/>
      <c r="C94" s="100"/>
      <c r="D94" s="100"/>
      <c r="E94" s="41">
        <f>SUM(E95:E101)</f>
        <v>29000</v>
      </c>
      <c r="F94" s="41">
        <f>F95+F97+F98+F99+F100+F101</f>
        <v>6066.95</v>
      </c>
      <c r="G94" s="41">
        <f>E94+F94</f>
        <v>35066.949999999997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f>SUM(T95:T101)</f>
        <v>73000</v>
      </c>
      <c r="U94" s="42">
        <f>U95+U96+U97+U98+U99</f>
        <v>28000</v>
      </c>
      <c r="V94" s="41">
        <f>V95+V96+V97+V98+V99+V100+V101</f>
        <v>101000</v>
      </c>
      <c r="W94" s="41">
        <v>0</v>
      </c>
      <c r="X94" s="41">
        <v>0</v>
      </c>
      <c r="Y94" s="41">
        <v>0</v>
      </c>
      <c r="Z94" s="41">
        <v>0</v>
      </c>
      <c r="AA94" s="41">
        <f>AA98</f>
        <v>2000</v>
      </c>
      <c r="AB94" s="41">
        <f t="shared" si="30"/>
        <v>2000</v>
      </c>
      <c r="AC94" s="41">
        <v>0</v>
      </c>
      <c r="AD94" s="41">
        <f>AD98</f>
        <v>4000</v>
      </c>
      <c r="AE94" s="41">
        <f>AC94+AD94</f>
        <v>4000</v>
      </c>
      <c r="AF94" s="41">
        <v>0</v>
      </c>
      <c r="AG94" s="41">
        <f t="shared" ref="AG94:AP94" si="33">SUM(AG95:AG101)</f>
        <v>0</v>
      </c>
      <c r="AH94" s="41">
        <f>AF94+AG94</f>
        <v>0</v>
      </c>
      <c r="AI94" s="41">
        <f t="shared" si="33"/>
        <v>0</v>
      </c>
      <c r="AJ94" s="41">
        <f t="shared" si="33"/>
        <v>0</v>
      </c>
      <c r="AK94" s="41">
        <f t="shared" si="33"/>
        <v>0</v>
      </c>
      <c r="AL94" s="41">
        <f t="shared" si="33"/>
        <v>0</v>
      </c>
      <c r="AM94" s="41">
        <f t="shared" si="33"/>
        <v>0</v>
      </c>
      <c r="AN94" s="41">
        <f t="shared" si="33"/>
        <v>0</v>
      </c>
      <c r="AO94" s="41">
        <f t="shared" si="33"/>
        <v>0</v>
      </c>
      <c r="AP94" s="41">
        <f t="shared" si="33"/>
        <v>0</v>
      </c>
      <c r="AQ94" s="41">
        <f t="shared" ref="AQ94" si="34">SUM(AQ95:AQ101)</f>
        <v>0</v>
      </c>
      <c r="AR94" s="41">
        <f t="shared" si="26"/>
        <v>102000</v>
      </c>
      <c r="AS94" s="42">
        <f t="shared" si="27"/>
        <v>40066.949999999997</v>
      </c>
      <c r="AT94" s="43">
        <f t="shared" si="28"/>
        <v>142066.95000000001</v>
      </c>
    </row>
    <row r="95" spans="1:50" ht="90">
      <c r="A95" s="31"/>
      <c r="B95" s="25" t="s">
        <v>207</v>
      </c>
      <c r="C95" s="25" t="s">
        <v>208</v>
      </c>
      <c r="D95" s="32" t="s">
        <v>209</v>
      </c>
      <c r="E95" s="44">
        <v>5000</v>
      </c>
      <c r="F95" s="44">
        <v>-5000</v>
      </c>
      <c r="G95" s="44">
        <f>E95+F95</f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15000</v>
      </c>
      <c r="U95" s="45">
        <v>-12000</v>
      </c>
      <c r="V95" s="44">
        <f>T95+U95</f>
        <v>3000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f t="shared" si="30"/>
        <v>0</v>
      </c>
      <c r="AC95" s="44">
        <v>0</v>
      </c>
      <c r="AD95" s="44">
        <v>0</v>
      </c>
      <c r="AE95" s="44">
        <f>AC95+AD95</f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f t="shared" si="26"/>
        <v>20000</v>
      </c>
      <c r="AS95" s="45">
        <f t="shared" si="27"/>
        <v>-17000</v>
      </c>
      <c r="AT95" s="46">
        <f t="shared" si="28"/>
        <v>3000</v>
      </c>
      <c r="AU95" t="s">
        <v>8</v>
      </c>
      <c r="AV95" t="s">
        <v>38</v>
      </c>
      <c r="AW95" t="s">
        <v>39</v>
      </c>
      <c r="AX95" t="s">
        <v>210</v>
      </c>
    </row>
    <row r="96" spans="1:50" s="19" customFormat="1" ht="75">
      <c r="A96" s="31"/>
      <c r="B96" s="72"/>
      <c r="C96" s="72">
        <v>32242</v>
      </c>
      <c r="D96" s="32" t="s">
        <v>297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5">
        <v>8000</v>
      </c>
      <c r="V96" s="44">
        <f>U96</f>
        <v>8000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f t="shared" si="26"/>
        <v>0</v>
      </c>
      <c r="AS96" s="45">
        <f t="shared" si="27"/>
        <v>8000</v>
      </c>
      <c r="AT96" s="46">
        <f t="shared" si="28"/>
        <v>8000</v>
      </c>
    </row>
    <row r="97" spans="1:50" ht="75">
      <c r="A97" s="31"/>
      <c r="B97" s="25" t="s">
        <v>211</v>
      </c>
      <c r="C97" s="25" t="s">
        <v>212</v>
      </c>
      <c r="D97" s="32" t="s">
        <v>213</v>
      </c>
      <c r="E97" s="44">
        <v>10000</v>
      </c>
      <c r="F97" s="44">
        <v>-2000</v>
      </c>
      <c r="G97" s="44">
        <f t="shared" ref="G97:G101" si="35">E97+F97</f>
        <v>8000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15000</v>
      </c>
      <c r="U97" s="45">
        <v>-5000</v>
      </c>
      <c r="V97" s="44">
        <f t="shared" ref="V97:V101" si="36">T97+U97</f>
        <v>10000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f t="shared" si="30"/>
        <v>0</v>
      </c>
      <c r="AC97" s="44">
        <v>0</v>
      </c>
      <c r="AD97" s="44">
        <v>0</v>
      </c>
      <c r="AE97" s="44">
        <f t="shared" ref="AE97:AE101" si="37">AC97+AD97</f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f t="shared" si="26"/>
        <v>25000</v>
      </c>
      <c r="AS97" s="45">
        <f t="shared" si="27"/>
        <v>-7000</v>
      </c>
      <c r="AT97" s="46">
        <f t="shared" si="28"/>
        <v>18000</v>
      </c>
      <c r="AU97" t="s">
        <v>8</v>
      </c>
      <c r="AV97" t="s">
        <v>38</v>
      </c>
      <c r="AW97" t="s">
        <v>39</v>
      </c>
      <c r="AX97" t="s">
        <v>210</v>
      </c>
    </row>
    <row r="98" spans="1:50" ht="75">
      <c r="A98" s="31"/>
      <c r="B98" s="25" t="s">
        <v>214</v>
      </c>
      <c r="C98" s="25" t="s">
        <v>215</v>
      </c>
      <c r="D98" s="32" t="s">
        <v>216</v>
      </c>
      <c r="E98" s="44">
        <v>0</v>
      </c>
      <c r="F98" s="44">
        <v>7000</v>
      </c>
      <c r="G98" s="44">
        <f t="shared" si="35"/>
        <v>7000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10000</v>
      </c>
      <c r="U98" s="45">
        <v>17000</v>
      </c>
      <c r="V98" s="44">
        <f t="shared" si="36"/>
        <v>27000</v>
      </c>
      <c r="W98" s="44">
        <v>0</v>
      </c>
      <c r="X98" s="44">
        <v>0</v>
      </c>
      <c r="Y98" s="44">
        <v>0</v>
      </c>
      <c r="Z98" s="44">
        <v>0</v>
      </c>
      <c r="AA98" s="44">
        <v>2000</v>
      </c>
      <c r="AB98" s="44">
        <f t="shared" si="30"/>
        <v>2000</v>
      </c>
      <c r="AC98" s="44">
        <v>0</v>
      </c>
      <c r="AD98" s="44">
        <v>4000</v>
      </c>
      <c r="AE98" s="44">
        <f t="shared" si="37"/>
        <v>4000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f t="shared" si="26"/>
        <v>10000</v>
      </c>
      <c r="AS98" s="45">
        <f t="shared" si="27"/>
        <v>30000</v>
      </c>
      <c r="AT98" s="46">
        <f t="shared" si="28"/>
        <v>40000</v>
      </c>
      <c r="AU98" t="s">
        <v>8</v>
      </c>
      <c r="AV98" t="s">
        <v>38</v>
      </c>
      <c r="AW98" t="s">
        <v>39</v>
      </c>
      <c r="AX98" t="s">
        <v>210</v>
      </c>
    </row>
    <row r="99" spans="1:50" ht="75">
      <c r="A99" s="31"/>
      <c r="B99" s="25" t="s">
        <v>217</v>
      </c>
      <c r="C99" s="25" t="s">
        <v>218</v>
      </c>
      <c r="D99" s="32" t="s">
        <v>219</v>
      </c>
      <c r="E99" s="44">
        <v>14000</v>
      </c>
      <c r="F99" s="44">
        <v>0</v>
      </c>
      <c r="G99" s="44">
        <f t="shared" si="35"/>
        <v>14000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15000</v>
      </c>
      <c r="U99" s="45">
        <v>20000</v>
      </c>
      <c r="V99" s="44">
        <f t="shared" si="36"/>
        <v>35000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f t="shared" si="30"/>
        <v>0</v>
      </c>
      <c r="AC99" s="44">
        <v>0</v>
      </c>
      <c r="AD99" s="44">
        <v>0</v>
      </c>
      <c r="AE99" s="44">
        <v>0</v>
      </c>
      <c r="AF99" s="45">
        <v>0</v>
      </c>
      <c r="AG99" s="44">
        <v>0</v>
      </c>
      <c r="AH99" s="44">
        <f>AF99+AG99</f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f t="shared" si="26"/>
        <v>29000</v>
      </c>
      <c r="AS99" s="45">
        <f t="shared" si="27"/>
        <v>20000</v>
      </c>
      <c r="AT99" s="46">
        <f t="shared" si="28"/>
        <v>49000</v>
      </c>
      <c r="AU99" t="s">
        <v>8</v>
      </c>
      <c r="AV99" t="s">
        <v>38</v>
      </c>
      <c r="AW99" t="s">
        <v>39</v>
      </c>
      <c r="AX99" t="s">
        <v>210</v>
      </c>
    </row>
    <row r="100" spans="1:50" ht="75">
      <c r="A100" s="31"/>
      <c r="B100" s="25" t="s">
        <v>220</v>
      </c>
      <c r="C100" s="25" t="s">
        <v>221</v>
      </c>
      <c r="D100" s="32" t="s">
        <v>222</v>
      </c>
      <c r="E100" s="44">
        <v>0</v>
      </c>
      <c r="F100" s="44">
        <v>0</v>
      </c>
      <c r="G100" s="44">
        <f t="shared" si="35"/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8000</v>
      </c>
      <c r="U100" s="45">
        <v>0</v>
      </c>
      <c r="V100" s="44">
        <f t="shared" si="36"/>
        <v>8000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f t="shared" si="30"/>
        <v>0</v>
      </c>
      <c r="AC100" s="44">
        <v>0</v>
      </c>
      <c r="AD100" s="44">
        <v>0</v>
      </c>
      <c r="AE100" s="44">
        <f t="shared" si="37"/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f t="shared" si="26"/>
        <v>8000</v>
      </c>
      <c r="AS100" s="45">
        <f t="shared" si="27"/>
        <v>0</v>
      </c>
      <c r="AT100" s="46">
        <f t="shared" si="28"/>
        <v>8000</v>
      </c>
      <c r="AU100" t="s">
        <v>8</v>
      </c>
      <c r="AV100" t="s">
        <v>38</v>
      </c>
      <c r="AW100" t="s">
        <v>39</v>
      </c>
      <c r="AX100" t="s">
        <v>210</v>
      </c>
    </row>
    <row r="101" spans="1:50" ht="60">
      <c r="A101" s="31"/>
      <c r="B101" s="25" t="s">
        <v>223</v>
      </c>
      <c r="C101" s="25" t="s">
        <v>224</v>
      </c>
      <c r="D101" s="32" t="s">
        <v>225</v>
      </c>
      <c r="E101" s="44">
        <v>0</v>
      </c>
      <c r="F101" s="44">
        <v>6066.95</v>
      </c>
      <c r="G101" s="44">
        <f t="shared" si="35"/>
        <v>6066.95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10000</v>
      </c>
      <c r="U101" s="45">
        <v>0</v>
      </c>
      <c r="V101" s="44">
        <f t="shared" si="36"/>
        <v>10000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f t="shared" si="30"/>
        <v>0</v>
      </c>
      <c r="AC101" s="44">
        <v>0</v>
      </c>
      <c r="AD101" s="44">
        <v>0</v>
      </c>
      <c r="AE101" s="44">
        <f t="shared" si="37"/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f t="shared" si="26"/>
        <v>10000</v>
      </c>
      <c r="AS101" s="45">
        <f t="shared" si="27"/>
        <v>6066.95</v>
      </c>
      <c r="AT101" s="46">
        <f t="shared" si="28"/>
        <v>16066.95</v>
      </c>
      <c r="AU101" t="s">
        <v>8</v>
      </c>
      <c r="AV101" t="s">
        <v>38</v>
      </c>
      <c r="AW101" t="s">
        <v>39</v>
      </c>
      <c r="AX101" t="s">
        <v>210</v>
      </c>
    </row>
    <row r="102" spans="1:50" s="13" customFormat="1">
      <c r="A102" s="34" t="s">
        <v>290</v>
      </c>
      <c r="B102" s="25"/>
      <c r="C102" s="35"/>
      <c r="D102" s="27"/>
      <c r="E102" s="41">
        <f>SUM(E103:E105)</f>
        <v>0</v>
      </c>
      <c r="F102" s="41">
        <f>F103+F104+F105</f>
        <v>0</v>
      </c>
      <c r="G102" s="41">
        <f>E102+F102</f>
        <v>0</v>
      </c>
      <c r="H102" s="41">
        <v>0</v>
      </c>
      <c r="I102" s="41">
        <v>0</v>
      </c>
      <c r="J102" s="42">
        <v>0</v>
      </c>
      <c r="K102" s="42">
        <f>SUM(K103:K105)</f>
        <v>20000</v>
      </c>
      <c r="L102" s="42">
        <f t="shared" ref="L102:M102" si="38">SUM(L103:L105)</f>
        <v>-8000</v>
      </c>
      <c r="M102" s="42">
        <f t="shared" si="38"/>
        <v>12000</v>
      </c>
      <c r="N102" s="42">
        <v>0</v>
      </c>
      <c r="O102" s="41">
        <v>0</v>
      </c>
      <c r="P102" s="42">
        <v>0</v>
      </c>
      <c r="Q102" s="42">
        <v>0</v>
      </c>
      <c r="R102" s="41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1">
        <v>0</v>
      </c>
      <c r="Y102" s="42">
        <v>0</v>
      </c>
      <c r="Z102" s="42">
        <f>SUM(Z103:Z105)</f>
        <v>53000</v>
      </c>
      <c r="AA102" s="42">
        <v>0</v>
      </c>
      <c r="AB102" s="42">
        <f t="shared" si="30"/>
        <v>53000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1">
        <f t="shared" si="26"/>
        <v>73000</v>
      </c>
      <c r="AS102" s="42">
        <f t="shared" si="27"/>
        <v>-8000</v>
      </c>
      <c r="AT102" s="43">
        <f t="shared" si="28"/>
        <v>65000</v>
      </c>
    </row>
    <row r="103" spans="1:50" s="13" customFormat="1" ht="29.25" customHeight="1">
      <c r="A103" s="26"/>
      <c r="B103" s="27"/>
      <c r="C103" s="28">
        <v>31111</v>
      </c>
      <c r="D103" s="28" t="s">
        <v>291</v>
      </c>
      <c r="E103" s="44">
        <v>0</v>
      </c>
      <c r="F103" s="45">
        <v>0</v>
      </c>
      <c r="G103" s="44">
        <f>E103+F103</f>
        <v>0</v>
      </c>
      <c r="H103" s="45">
        <v>0</v>
      </c>
      <c r="I103" s="44">
        <v>0</v>
      </c>
      <c r="J103" s="45">
        <v>0</v>
      </c>
      <c r="K103" s="45">
        <v>0</v>
      </c>
      <c r="L103" s="44">
        <v>0</v>
      </c>
      <c r="M103" s="45">
        <v>0</v>
      </c>
      <c r="N103" s="45">
        <v>0</v>
      </c>
      <c r="O103" s="44">
        <v>0</v>
      </c>
      <c r="P103" s="45">
        <v>0</v>
      </c>
      <c r="Q103" s="45">
        <v>0</v>
      </c>
      <c r="R103" s="44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4">
        <v>0</v>
      </c>
      <c r="Y103" s="45">
        <v>0</v>
      </c>
      <c r="Z103" s="45">
        <v>0</v>
      </c>
      <c r="AA103" s="45">
        <v>0</v>
      </c>
      <c r="AB103" s="45">
        <f t="shared" si="30"/>
        <v>0</v>
      </c>
      <c r="AC103" s="45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4">
        <f t="shared" si="26"/>
        <v>0</v>
      </c>
      <c r="AS103" s="45">
        <f t="shared" si="27"/>
        <v>0</v>
      </c>
      <c r="AT103" s="46">
        <f t="shared" si="28"/>
        <v>0</v>
      </c>
    </row>
    <row r="104" spans="1:50" s="13" customFormat="1" ht="29.25" customHeight="1">
      <c r="A104" s="26"/>
      <c r="B104" s="27"/>
      <c r="C104" s="28">
        <v>3121</v>
      </c>
      <c r="D104" s="28" t="s">
        <v>292</v>
      </c>
      <c r="E104" s="44">
        <v>0</v>
      </c>
      <c r="F104" s="45">
        <v>0</v>
      </c>
      <c r="G104" s="44">
        <f t="shared" ref="G104:G108" si="39">E104+F104</f>
        <v>0</v>
      </c>
      <c r="H104" s="45">
        <v>0</v>
      </c>
      <c r="I104" s="44">
        <v>0</v>
      </c>
      <c r="J104" s="45">
        <v>0</v>
      </c>
      <c r="K104" s="45">
        <v>20000</v>
      </c>
      <c r="L104" s="44">
        <v>-8000</v>
      </c>
      <c r="M104" s="45">
        <f>K104+L104</f>
        <v>12000</v>
      </c>
      <c r="N104" s="45">
        <v>0</v>
      </c>
      <c r="O104" s="44">
        <v>0</v>
      </c>
      <c r="P104" s="45">
        <v>0</v>
      </c>
      <c r="Q104" s="45">
        <v>0</v>
      </c>
      <c r="R104" s="44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4">
        <v>0</v>
      </c>
      <c r="Y104" s="45">
        <v>0</v>
      </c>
      <c r="Z104" s="45">
        <v>53000</v>
      </c>
      <c r="AA104" s="45">
        <v>0</v>
      </c>
      <c r="AB104" s="45">
        <f t="shared" si="30"/>
        <v>53000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4">
        <f t="shared" si="26"/>
        <v>73000</v>
      </c>
      <c r="AS104" s="45">
        <f t="shared" si="27"/>
        <v>-8000</v>
      </c>
      <c r="AT104" s="46">
        <f t="shared" si="28"/>
        <v>65000</v>
      </c>
    </row>
    <row r="105" spans="1:50" s="13" customFormat="1" ht="29.25" customHeight="1">
      <c r="A105" s="26"/>
      <c r="B105" s="27"/>
      <c r="C105" s="28">
        <v>313</v>
      </c>
      <c r="D105" s="28" t="s">
        <v>293</v>
      </c>
      <c r="E105" s="44">
        <v>0</v>
      </c>
      <c r="F105" s="45">
        <v>0</v>
      </c>
      <c r="G105" s="44">
        <f t="shared" si="39"/>
        <v>0</v>
      </c>
      <c r="H105" s="45">
        <v>0</v>
      </c>
      <c r="I105" s="44">
        <v>0</v>
      </c>
      <c r="J105" s="45">
        <v>0</v>
      </c>
      <c r="K105" s="45">
        <v>0</v>
      </c>
      <c r="L105" s="44">
        <v>0</v>
      </c>
      <c r="M105" s="45">
        <v>0</v>
      </c>
      <c r="N105" s="45">
        <v>0</v>
      </c>
      <c r="O105" s="44">
        <v>0</v>
      </c>
      <c r="P105" s="45">
        <v>0</v>
      </c>
      <c r="Q105" s="45">
        <v>0</v>
      </c>
      <c r="R105" s="44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4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4">
        <f t="shared" si="26"/>
        <v>0</v>
      </c>
      <c r="AS105" s="45">
        <f t="shared" si="27"/>
        <v>0</v>
      </c>
      <c r="AT105" s="46">
        <f t="shared" si="28"/>
        <v>0</v>
      </c>
    </row>
    <row r="106" spans="1:50">
      <c r="A106" s="99" t="s">
        <v>226</v>
      </c>
      <c r="B106" s="100"/>
      <c r="C106" s="100"/>
      <c r="D106" s="100"/>
      <c r="E106" s="41">
        <v>261100</v>
      </c>
      <c r="F106" s="41">
        <f>F107</f>
        <v>-40000</v>
      </c>
      <c r="G106" s="41">
        <f t="shared" si="39"/>
        <v>221100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2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f t="shared" ref="AG106:AQ108" si="40">SUM(AG107)</f>
        <v>0</v>
      </c>
      <c r="AH106" s="41">
        <f t="shared" si="40"/>
        <v>0</v>
      </c>
      <c r="AI106" s="41">
        <f t="shared" si="40"/>
        <v>0</v>
      </c>
      <c r="AJ106" s="41">
        <f t="shared" si="40"/>
        <v>0</v>
      </c>
      <c r="AK106" s="41">
        <f t="shared" si="40"/>
        <v>0</v>
      </c>
      <c r="AL106" s="41">
        <f t="shared" si="40"/>
        <v>0</v>
      </c>
      <c r="AM106" s="41">
        <f t="shared" si="40"/>
        <v>0</v>
      </c>
      <c r="AN106" s="41">
        <f t="shared" si="40"/>
        <v>0</v>
      </c>
      <c r="AO106" s="41">
        <f t="shared" si="40"/>
        <v>0</v>
      </c>
      <c r="AP106" s="41">
        <f t="shared" si="40"/>
        <v>0</v>
      </c>
      <c r="AQ106" s="41">
        <f t="shared" si="40"/>
        <v>0</v>
      </c>
      <c r="AR106" s="41">
        <f t="shared" si="26"/>
        <v>261100</v>
      </c>
      <c r="AS106" s="42">
        <f t="shared" si="27"/>
        <v>-40000</v>
      </c>
      <c r="AT106" s="43">
        <f t="shared" si="28"/>
        <v>221100</v>
      </c>
    </row>
    <row r="107" spans="1:50">
      <c r="A107" s="99" t="s">
        <v>32</v>
      </c>
      <c r="B107" s="100"/>
      <c r="C107" s="100"/>
      <c r="D107" s="100"/>
      <c r="E107" s="41">
        <v>261100</v>
      </c>
      <c r="F107" s="41">
        <f>F108</f>
        <v>-40000</v>
      </c>
      <c r="G107" s="41">
        <f t="shared" si="39"/>
        <v>221100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2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f t="shared" si="40"/>
        <v>0</v>
      </c>
      <c r="AH107" s="41">
        <f t="shared" si="40"/>
        <v>0</v>
      </c>
      <c r="AI107" s="41">
        <f t="shared" si="40"/>
        <v>0</v>
      </c>
      <c r="AJ107" s="41">
        <f t="shared" si="40"/>
        <v>0</v>
      </c>
      <c r="AK107" s="41">
        <f t="shared" si="40"/>
        <v>0</v>
      </c>
      <c r="AL107" s="41">
        <f t="shared" si="40"/>
        <v>0</v>
      </c>
      <c r="AM107" s="41">
        <f t="shared" si="40"/>
        <v>0</v>
      </c>
      <c r="AN107" s="41">
        <f t="shared" si="40"/>
        <v>0</v>
      </c>
      <c r="AO107" s="41">
        <f t="shared" si="40"/>
        <v>0</v>
      </c>
      <c r="AP107" s="41">
        <f t="shared" si="40"/>
        <v>0</v>
      </c>
      <c r="AQ107" s="41">
        <f t="shared" si="40"/>
        <v>0</v>
      </c>
      <c r="AR107" s="41">
        <f t="shared" si="26"/>
        <v>261100</v>
      </c>
      <c r="AS107" s="42">
        <f t="shared" si="27"/>
        <v>-40000</v>
      </c>
      <c r="AT107" s="43">
        <f t="shared" si="28"/>
        <v>221100</v>
      </c>
    </row>
    <row r="108" spans="1:50">
      <c r="A108" s="99" t="s">
        <v>34</v>
      </c>
      <c r="B108" s="100"/>
      <c r="C108" s="100"/>
      <c r="D108" s="100"/>
      <c r="E108" s="41">
        <v>261100</v>
      </c>
      <c r="F108" s="41">
        <f>F109+F110+F114</f>
        <v>-40000</v>
      </c>
      <c r="G108" s="41">
        <f t="shared" si="39"/>
        <v>221100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2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f t="shared" si="40"/>
        <v>0</v>
      </c>
      <c r="AH108" s="41">
        <f t="shared" si="40"/>
        <v>0</v>
      </c>
      <c r="AI108" s="41">
        <f t="shared" si="40"/>
        <v>0</v>
      </c>
      <c r="AJ108" s="41">
        <f t="shared" si="40"/>
        <v>0</v>
      </c>
      <c r="AK108" s="41">
        <f t="shared" si="40"/>
        <v>0</v>
      </c>
      <c r="AL108" s="41">
        <f t="shared" si="40"/>
        <v>0</v>
      </c>
      <c r="AM108" s="41">
        <f t="shared" si="40"/>
        <v>0</v>
      </c>
      <c r="AN108" s="41">
        <f t="shared" si="40"/>
        <v>0</v>
      </c>
      <c r="AO108" s="41">
        <f t="shared" si="40"/>
        <v>0</v>
      </c>
      <c r="AP108" s="41">
        <f t="shared" si="40"/>
        <v>0</v>
      </c>
      <c r="AQ108" s="41">
        <f t="shared" si="40"/>
        <v>0</v>
      </c>
      <c r="AR108" s="41">
        <f t="shared" si="26"/>
        <v>261100</v>
      </c>
      <c r="AS108" s="42">
        <f t="shared" si="27"/>
        <v>-40000</v>
      </c>
      <c r="AT108" s="43">
        <f t="shared" si="28"/>
        <v>221100</v>
      </c>
    </row>
    <row r="109" spans="1:50" s="9" customFormat="1" ht="30">
      <c r="A109" s="33"/>
      <c r="B109" s="24"/>
      <c r="C109" s="24">
        <v>32231</v>
      </c>
      <c r="D109" s="28" t="s">
        <v>80</v>
      </c>
      <c r="E109" s="44">
        <v>45600</v>
      </c>
      <c r="F109" s="44">
        <v>-2500</v>
      </c>
      <c r="G109" s="44">
        <f>E109+F109</f>
        <v>43100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f t="shared" si="26"/>
        <v>45600</v>
      </c>
      <c r="AS109" s="45">
        <f t="shared" si="27"/>
        <v>-2500</v>
      </c>
      <c r="AT109" s="46">
        <f t="shared" si="28"/>
        <v>43100</v>
      </c>
      <c r="AU109" s="9" t="s">
        <v>227</v>
      </c>
      <c r="AV109" s="9" t="s">
        <v>38</v>
      </c>
      <c r="AW109" s="9" t="s">
        <v>228</v>
      </c>
      <c r="AX109" s="9" t="s">
        <v>40</v>
      </c>
    </row>
    <row r="110" spans="1:50">
      <c r="A110" s="31"/>
      <c r="B110" s="25"/>
      <c r="C110" s="25">
        <v>32233</v>
      </c>
      <c r="D110" s="24" t="s">
        <v>83</v>
      </c>
      <c r="E110" s="44">
        <v>90000</v>
      </c>
      <c r="F110" s="45">
        <v>-2500</v>
      </c>
      <c r="G110" s="44">
        <f t="shared" ref="G110:G116" si="41">E110+F110</f>
        <v>87500</v>
      </c>
      <c r="H110" s="45">
        <v>0</v>
      </c>
      <c r="I110" s="44">
        <v>0</v>
      </c>
      <c r="J110" s="45">
        <v>0</v>
      </c>
      <c r="K110" s="45">
        <v>0</v>
      </c>
      <c r="L110" s="44">
        <v>0</v>
      </c>
      <c r="M110" s="45">
        <v>0</v>
      </c>
      <c r="N110" s="45">
        <v>0</v>
      </c>
      <c r="O110" s="44">
        <v>0</v>
      </c>
      <c r="P110" s="45">
        <v>0</v>
      </c>
      <c r="Q110" s="45">
        <v>0</v>
      </c>
      <c r="R110" s="44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4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4">
        <f t="shared" si="26"/>
        <v>90000</v>
      </c>
      <c r="AS110" s="45">
        <f t="shared" si="27"/>
        <v>-2500</v>
      </c>
      <c r="AT110" s="46">
        <f t="shared" si="28"/>
        <v>87500</v>
      </c>
    </row>
    <row r="111" spans="1:50">
      <c r="A111" s="31"/>
      <c r="B111" s="25"/>
      <c r="C111" s="25">
        <v>32341</v>
      </c>
      <c r="D111" s="24" t="s">
        <v>115</v>
      </c>
      <c r="E111" s="44">
        <v>8300</v>
      </c>
      <c r="F111" s="45">
        <v>0</v>
      </c>
      <c r="G111" s="44">
        <f t="shared" si="41"/>
        <v>8300</v>
      </c>
      <c r="H111" s="45">
        <v>0</v>
      </c>
      <c r="I111" s="44">
        <v>0</v>
      </c>
      <c r="J111" s="45">
        <v>0</v>
      </c>
      <c r="K111" s="45">
        <v>0</v>
      </c>
      <c r="L111" s="44">
        <v>0</v>
      </c>
      <c r="M111" s="45">
        <v>0</v>
      </c>
      <c r="N111" s="45">
        <v>0</v>
      </c>
      <c r="O111" s="44">
        <v>0</v>
      </c>
      <c r="P111" s="45">
        <v>0</v>
      </c>
      <c r="Q111" s="45">
        <v>0</v>
      </c>
      <c r="R111" s="44">
        <v>0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44">
        <v>0</v>
      </c>
      <c r="Y111" s="45">
        <v>0</v>
      </c>
      <c r="Z111" s="45">
        <v>0</v>
      </c>
      <c r="AA111" s="45">
        <v>0</v>
      </c>
      <c r="AB111" s="45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4">
        <f t="shared" si="26"/>
        <v>8300</v>
      </c>
      <c r="AS111" s="45">
        <f t="shared" si="27"/>
        <v>0</v>
      </c>
      <c r="AT111" s="46">
        <f t="shared" si="28"/>
        <v>8300</v>
      </c>
    </row>
    <row r="112" spans="1:50">
      <c r="A112" s="31"/>
      <c r="B112" s="25"/>
      <c r="C112" s="25">
        <v>32342</v>
      </c>
      <c r="D112" s="24" t="s">
        <v>118</v>
      </c>
      <c r="E112" s="44">
        <v>600</v>
      </c>
      <c r="F112" s="45">
        <v>0</v>
      </c>
      <c r="G112" s="44">
        <f t="shared" si="41"/>
        <v>600</v>
      </c>
      <c r="H112" s="45">
        <v>0</v>
      </c>
      <c r="I112" s="44">
        <v>0</v>
      </c>
      <c r="J112" s="45">
        <v>0</v>
      </c>
      <c r="K112" s="45">
        <v>0</v>
      </c>
      <c r="L112" s="44">
        <v>0</v>
      </c>
      <c r="M112" s="45">
        <v>0</v>
      </c>
      <c r="N112" s="45">
        <v>0</v>
      </c>
      <c r="O112" s="44">
        <v>0</v>
      </c>
      <c r="P112" s="45">
        <v>0</v>
      </c>
      <c r="Q112" s="45">
        <v>0</v>
      </c>
      <c r="R112" s="44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4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4">
        <f t="shared" si="26"/>
        <v>600</v>
      </c>
      <c r="AS112" s="45">
        <f t="shared" si="27"/>
        <v>0</v>
      </c>
      <c r="AT112" s="46">
        <f t="shared" si="28"/>
        <v>600</v>
      </c>
    </row>
    <row r="113" spans="1:46">
      <c r="A113" s="31"/>
      <c r="B113" s="25"/>
      <c r="C113" s="25">
        <v>32349</v>
      </c>
      <c r="D113" s="24" t="s">
        <v>127</v>
      </c>
      <c r="E113" s="44">
        <v>34000</v>
      </c>
      <c r="F113" s="45">
        <v>0</v>
      </c>
      <c r="G113" s="44">
        <f t="shared" si="41"/>
        <v>34000</v>
      </c>
      <c r="H113" s="45">
        <v>0</v>
      </c>
      <c r="I113" s="44">
        <v>0</v>
      </c>
      <c r="J113" s="45">
        <v>0</v>
      </c>
      <c r="K113" s="45">
        <v>0</v>
      </c>
      <c r="L113" s="44">
        <v>0</v>
      </c>
      <c r="M113" s="45">
        <v>0</v>
      </c>
      <c r="N113" s="45">
        <v>0</v>
      </c>
      <c r="O113" s="44">
        <v>0</v>
      </c>
      <c r="P113" s="45">
        <v>0</v>
      </c>
      <c r="Q113" s="45">
        <v>0</v>
      </c>
      <c r="R113" s="44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4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4">
        <f t="shared" si="26"/>
        <v>34000</v>
      </c>
      <c r="AS113" s="45">
        <f t="shared" si="27"/>
        <v>0</v>
      </c>
      <c r="AT113" s="46">
        <f t="shared" si="28"/>
        <v>34000</v>
      </c>
    </row>
    <row r="114" spans="1:46">
      <c r="A114" s="31"/>
      <c r="B114" s="25"/>
      <c r="C114" s="25">
        <v>32352</v>
      </c>
      <c r="D114" s="24" t="s">
        <v>129</v>
      </c>
      <c r="E114" s="44">
        <v>80000</v>
      </c>
      <c r="F114" s="45">
        <v>-35000</v>
      </c>
      <c r="G114" s="44">
        <f t="shared" si="41"/>
        <v>45000</v>
      </c>
      <c r="H114" s="45">
        <v>0</v>
      </c>
      <c r="I114" s="44">
        <v>0</v>
      </c>
      <c r="J114" s="45">
        <v>0</v>
      </c>
      <c r="K114" s="45">
        <v>0</v>
      </c>
      <c r="L114" s="44">
        <v>0</v>
      </c>
      <c r="M114" s="45">
        <v>0</v>
      </c>
      <c r="N114" s="45">
        <v>0</v>
      </c>
      <c r="O114" s="44">
        <v>0</v>
      </c>
      <c r="P114" s="45">
        <v>0</v>
      </c>
      <c r="Q114" s="45">
        <v>0</v>
      </c>
      <c r="R114" s="44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4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4">
        <f t="shared" si="26"/>
        <v>80000</v>
      </c>
      <c r="AS114" s="45">
        <f t="shared" si="27"/>
        <v>-35000</v>
      </c>
      <c r="AT114" s="46">
        <f t="shared" si="28"/>
        <v>45000</v>
      </c>
    </row>
    <row r="115" spans="1:46" ht="45">
      <c r="A115" s="31"/>
      <c r="B115" s="25"/>
      <c r="C115" s="25">
        <v>32396</v>
      </c>
      <c r="D115" s="28" t="s">
        <v>270</v>
      </c>
      <c r="E115" s="44">
        <v>2600</v>
      </c>
      <c r="F115" s="45">
        <v>0</v>
      </c>
      <c r="G115" s="44">
        <f t="shared" si="41"/>
        <v>2600</v>
      </c>
      <c r="H115" s="45">
        <v>0</v>
      </c>
      <c r="I115" s="44">
        <v>0</v>
      </c>
      <c r="J115" s="45">
        <v>0</v>
      </c>
      <c r="K115" s="45">
        <v>0</v>
      </c>
      <c r="L115" s="44">
        <v>0</v>
      </c>
      <c r="M115" s="45">
        <v>0</v>
      </c>
      <c r="N115" s="45">
        <v>0</v>
      </c>
      <c r="O115" s="44">
        <v>0</v>
      </c>
      <c r="P115" s="45">
        <v>0</v>
      </c>
      <c r="Q115" s="45">
        <v>0</v>
      </c>
      <c r="R115" s="44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4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4">
        <f t="shared" si="26"/>
        <v>2600</v>
      </c>
      <c r="AS115" s="45">
        <f t="shared" si="27"/>
        <v>0</v>
      </c>
      <c r="AT115" s="46">
        <f t="shared" si="28"/>
        <v>2600</v>
      </c>
    </row>
    <row r="116" spans="1:46">
      <c r="A116" s="31"/>
      <c r="B116" s="25"/>
      <c r="C116" s="25"/>
      <c r="D116" s="25"/>
      <c r="E116" s="23">
        <v>0</v>
      </c>
      <c r="F116" s="45"/>
      <c r="G116" s="23">
        <f t="shared" si="41"/>
        <v>0</v>
      </c>
      <c r="H116" s="45">
        <v>0</v>
      </c>
      <c r="I116" s="44">
        <v>0</v>
      </c>
      <c r="J116" s="45">
        <v>0</v>
      </c>
      <c r="K116" s="45">
        <v>0</v>
      </c>
      <c r="L116" s="44">
        <v>0</v>
      </c>
      <c r="M116" s="45">
        <v>0</v>
      </c>
      <c r="N116" s="45">
        <v>0</v>
      </c>
      <c r="O116" s="44">
        <v>0</v>
      </c>
      <c r="P116" s="45">
        <v>0</v>
      </c>
      <c r="Q116" s="45">
        <v>0</v>
      </c>
      <c r="R116" s="44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4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4">
        <f t="shared" si="26"/>
        <v>0</v>
      </c>
      <c r="AS116" s="45">
        <f t="shared" si="27"/>
        <v>0</v>
      </c>
      <c r="AT116" s="46">
        <f t="shared" si="28"/>
        <v>0</v>
      </c>
    </row>
    <row r="117" spans="1:46" s="16" customFormat="1" ht="29.25" customHeight="1">
      <c r="A117" s="104" t="s">
        <v>271</v>
      </c>
      <c r="B117" s="105"/>
      <c r="C117" s="105"/>
      <c r="D117" s="105"/>
      <c r="E117" s="41">
        <f>SUM(E118:E124)</f>
        <v>100965</v>
      </c>
      <c r="F117" s="41">
        <f t="shared" ref="F117:G117" si="42">SUM(F118:F124)</f>
        <v>-100965</v>
      </c>
      <c r="G117" s="41">
        <f t="shared" si="42"/>
        <v>0</v>
      </c>
      <c r="H117" s="42">
        <v>0</v>
      </c>
      <c r="I117" s="41">
        <v>0</v>
      </c>
      <c r="J117" s="42">
        <v>0</v>
      </c>
      <c r="K117" s="42">
        <v>0</v>
      </c>
      <c r="L117" s="41">
        <v>0</v>
      </c>
      <c r="M117" s="42">
        <v>0</v>
      </c>
      <c r="N117" s="42">
        <v>0</v>
      </c>
      <c r="O117" s="41">
        <v>0</v>
      </c>
      <c r="P117" s="42">
        <v>0</v>
      </c>
      <c r="Q117" s="42">
        <v>0</v>
      </c>
      <c r="R117" s="41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1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1">
        <f t="shared" si="26"/>
        <v>100965</v>
      </c>
      <c r="AS117" s="42">
        <f t="shared" si="27"/>
        <v>-100965</v>
      </c>
      <c r="AT117" s="43">
        <f t="shared" si="28"/>
        <v>0</v>
      </c>
    </row>
    <row r="118" spans="1:46">
      <c r="A118" s="31"/>
      <c r="B118" s="25"/>
      <c r="C118" s="25">
        <v>32331</v>
      </c>
      <c r="D118" s="24" t="s">
        <v>294</v>
      </c>
      <c r="E118" s="44">
        <v>10000</v>
      </c>
      <c r="F118" s="45">
        <v>-10000</v>
      </c>
      <c r="G118" s="44">
        <f>E118+F118</f>
        <v>0</v>
      </c>
      <c r="H118" s="45">
        <v>0</v>
      </c>
      <c r="I118" s="44">
        <v>0</v>
      </c>
      <c r="J118" s="45">
        <v>0</v>
      </c>
      <c r="K118" s="45">
        <v>0</v>
      </c>
      <c r="L118" s="44">
        <v>0</v>
      </c>
      <c r="M118" s="45">
        <v>0</v>
      </c>
      <c r="N118" s="45">
        <v>0</v>
      </c>
      <c r="O118" s="44">
        <v>0</v>
      </c>
      <c r="P118" s="45">
        <v>0</v>
      </c>
      <c r="Q118" s="45">
        <v>0</v>
      </c>
      <c r="R118" s="44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44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0</v>
      </c>
      <c r="AI118" s="45">
        <v>0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4">
        <f t="shared" si="26"/>
        <v>10000</v>
      </c>
      <c r="AS118" s="45">
        <f t="shared" si="27"/>
        <v>-10000</v>
      </c>
      <c r="AT118" s="46">
        <f t="shared" si="28"/>
        <v>0</v>
      </c>
    </row>
    <row r="119" spans="1:46">
      <c r="A119" s="31"/>
      <c r="B119" s="25"/>
      <c r="C119" s="25">
        <v>32332</v>
      </c>
      <c r="D119" s="24" t="s">
        <v>109</v>
      </c>
      <c r="E119" s="44">
        <v>5000</v>
      </c>
      <c r="F119" s="45">
        <v>-5000</v>
      </c>
      <c r="G119" s="44">
        <f t="shared" ref="G119:G127" si="43">E119+F119</f>
        <v>0</v>
      </c>
      <c r="H119" s="45">
        <v>0</v>
      </c>
      <c r="I119" s="44">
        <v>0</v>
      </c>
      <c r="J119" s="45">
        <v>0</v>
      </c>
      <c r="K119" s="45">
        <v>0</v>
      </c>
      <c r="L119" s="44">
        <v>0</v>
      </c>
      <c r="M119" s="45">
        <v>0</v>
      </c>
      <c r="N119" s="45">
        <v>0</v>
      </c>
      <c r="O119" s="44">
        <v>0</v>
      </c>
      <c r="P119" s="45">
        <v>0</v>
      </c>
      <c r="Q119" s="45">
        <v>0</v>
      </c>
      <c r="R119" s="44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4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4">
        <f t="shared" si="26"/>
        <v>5000</v>
      </c>
      <c r="AS119" s="45">
        <f t="shared" si="27"/>
        <v>-5000</v>
      </c>
      <c r="AT119" s="46">
        <f t="shared" si="28"/>
        <v>0</v>
      </c>
    </row>
    <row r="120" spans="1:46">
      <c r="A120" s="31"/>
      <c r="B120" s="25"/>
      <c r="C120" s="25">
        <v>32334</v>
      </c>
      <c r="D120" s="24" t="s">
        <v>272</v>
      </c>
      <c r="E120" s="44">
        <v>10000</v>
      </c>
      <c r="F120" s="45">
        <v>-10000</v>
      </c>
      <c r="G120" s="44">
        <f t="shared" si="43"/>
        <v>0</v>
      </c>
      <c r="H120" s="45">
        <v>0</v>
      </c>
      <c r="I120" s="44">
        <v>0</v>
      </c>
      <c r="J120" s="45">
        <v>0</v>
      </c>
      <c r="K120" s="45">
        <v>0</v>
      </c>
      <c r="L120" s="44">
        <v>0</v>
      </c>
      <c r="M120" s="45">
        <v>0</v>
      </c>
      <c r="N120" s="45">
        <v>0</v>
      </c>
      <c r="O120" s="44">
        <v>0</v>
      </c>
      <c r="P120" s="45">
        <v>0</v>
      </c>
      <c r="Q120" s="45">
        <v>0</v>
      </c>
      <c r="R120" s="44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4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4">
        <f t="shared" si="26"/>
        <v>10000</v>
      </c>
      <c r="AS120" s="45">
        <f t="shared" si="27"/>
        <v>-10000</v>
      </c>
      <c r="AT120" s="46">
        <f t="shared" si="28"/>
        <v>0</v>
      </c>
    </row>
    <row r="121" spans="1:46">
      <c r="A121" s="31"/>
      <c r="B121" s="25"/>
      <c r="C121" s="25">
        <v>32339</v>
      </c>
      <c r="D121" s="24" t="s">
        <v>112</v>
      </c>
      <c r="E121" s="44">
        <v>20000</v>
      </c>
      <c r="F121" s="45">
        <v>-20000</v>
      </c>
      <c r="G121" s="44">
        <f t="shared" si="43"/>
        <v>0</v>
      </c>
      <c r="H121" s="45">
        <v>0</v>
      </c>
      <c r="I121" s="44">
        <v>0</v>
      </c>
      <c r="J121" s="45">
        <v>0</v>
      </c>
      <c r="K121" s="45">
        <v>0</v>
      </c>
      <c r="L121" s="44">
        <v>0</v>
      </c>
      <c r="M121" s="45">
        <v>0</v>
      </c>
      <c r="N121" s="45">
        <v>0</v>
      </c>
      <c r="O121" s="44">
        <v>0</v>
      </c>
      <c r="P121" s="45">
        <v>0</v>
      </c>
      <c r="Q121" s="45">
        <v>0</v>
      </c>
      <c r="R121" s="44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4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4">
        <f t="shared" si="26"/>
        <v>20000</v>
      </c>
      <c r="AS121" s="45">
        <f t="shared" si="27"/>
        <v>-20000</v>
      </c>
      <c r="AT121" s="46">
        <f t="shared" si="28"/>
        <v>0</v>
      </c>
    </row>
    <row r="122" spans="1:46">
      <c r="A122" s="31"/>
      <c r="B122" s="25"/>
      <c r="C122" s="25">
        <v>32372</v>
      </c>
      <c r="D122" s="24" t="s">
        <v>147</v>
      </c>
      <c r="E122" s="44">
        <v>40000</v>
      </c>
      <c r="F122" s="45">
        <v>-40000</v>
      </c>
      <c r="G122" s="44">
        <f t="shared" si="43"/>
        <v>0</v>
      </c>
      <c r="H122" s="45">
        <v>0</v>
      </c>
      <c r="I122" s="44">
        <v>0</v>
      </c>
      <c r="J122" s="45">
        <v>0</v>
      </c>
      <c r="K122" s="45">
        <v>0</v>
      </c>
      <c r="L122" s="44">
        <v>0</v>
      </c>
      <c r="M122" s="45">
        <v>0</v>
      </c>
      <c r="N122" s="45">
        <v>0</v>
      </c>
      <c r="O122" s="44">
        <v>0</v>
      </c>
      <c r="P122" s="45">
        <v>0</v>
      </c>
      <c r="Q122" s="45">
        <v>0</v>
      </c>
      <c r="R122" s="44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4">
        <v>0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0</v>
      </c>
      <c r="AG122" s="45">
        <v>0</v>
      </c>
      <c r="AH122" s="45">
        <v>0</v>
      </c>
      <c r="AI122" s="45">
        <v>0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4">
        <f t="shared" si="26"/>
        <v>40000</v>
      </c>
      <c r="AS122" s="45">
        <f t="shared" si="27"/>
        <v>-40000</v>
      </c>
      <c r="AT122" s="46">
        <f t="shared" si="28"/>
        <v>0</v>
      </c>
    </row>
    <row r="123" spans="1:46">
      <c r="A123" s="31"/>
      <c r="B123" s="25"/>
      <c r="C123" s="25">
        <v>32392</v>
      </c>
      <c r="D123" s="24" t="s">
        <v>162</v>
      </c>
      <c r="E123" s="44">
        <v>10000</v>
      </c>
      <c r="F123" s="45">
        <v>-10000</v>
      </c>
      <c r="G123" s="44">
        <f t="shared" si="43"/>
        <v>0</v>
      </c>
      <c r="H123" s="45">
        <v>0</v>
      </c>
      <c r="I123" s="44">
        <v>0</v>
      </c>
      <c r="J123" s="45">
        <v>0</v>
      </c>
      <c r="K123" s="45">
        <v>0</v>
      </c>
      <c r="L123" s="44">
        <v>0</v>
      </c>
      <c r="M123" s="45">
        <v>0</v>
      </c>
      <c r="N123" s="45">
        <v>0</v>
      </c>
      <c r="O123" s="44">
        <v>0</v>
      </c>
      <c r="P123" s="45">
        <v>0</v>
      </c>
      <c r="Q123" s="45">
        <v>0</v>
      </c>
      <c r="R123" s="44">
        <v>0</v>
      </c>
      <c r="S123" s="45">
        <v>0</v>
      </c>
      <c r="T123" s="45">
        <v>0</v>
      </c>
      <c r="U123" s="45">
        <v>0</v>
      </c>
      <c r="V123" s="45">
        <v>0</v>
      </c>
      <c r="W123" s="45">
        <v>0</v>
      </c>
      <c r="X123" s="44">
        <v>0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0</v>
      </c>
      <c r="AI123" s="45">
        <v>0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4">
        <f t="shared" si="26"/>
        <v>10000</v>
      </c>
      <c r="AS123" s="45">
        <f t="shared" si="27"/>
        <v>-10000</v>
      </c>
      <c r="AT123" s="46">
        <f t="shared" si="28"/>
        <v>0</v>
      </c>
    </row>
    <row r="124" spans="1:46">
      <c r="A124" s="31"/>
      <c r="B124" s="25"/>
      <c r="C124" s="25">
        <v>32412</v>
      </c>
      <c r="D124" s="24" t="s">
        <v>286</v>
      </c>
      <c r="E124" s="47">
        <v>5965</v>
      </c>
      <c r="F124" s="47">
        <v>-5965</v>
      </c>
      <c r="G124" s="44">
        <f t="shared" si="43"/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  <c r="AO124" s="48">
        <v>0</v>
      </c>
      <c r="AP124" s="48">
        <v>0</v>
      </c>
      <c r="AQ124" s="48">
        <v>0</v>
      </c>
      <c r="AR124" s="48">
        <f t="shared" si="26"/>
        <v>5965</v>
      </c>
      <c r="AS124" s="45">
        <f t="shared" si="27"/>
        <v>-5965</v>
      </c>
      <c r="AT124" s="46">
        <f t="shared" si="28"/>
        <v>0</v>
      </c>
    </row>
    <row r="125" spans="1:46">
      <c r="A125" s="31"/>
      <c r="B125" s="25"/>
      <c r="C125" s="25"/>
      <c r="D125" s="24"/>
      <c r="E125" s="47"/>
      <c r="F125" s="45"/>
      <c r="G125" s="47">
        <f t="shared" si="43"/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f t="shared" si="26"/>
        <v>0</v>
      </c>
      <c r="AS125" s="45">
        <f t="shared" si="27"/>
        <v>0</v>
      </c>
      <c r="AT125" s="46">
        <f t="shared" si="28"/>
        <v>0</v>
      </c>
    </row>
    <row r="126" spans="1:46">
      <c r="A126" s="31"/>
      <c r="B126" s="25"/>
      <c r="C126" s="25"/>
      <c r="D126" s="24"/>
      <c r="E126" s="47"/>
      <c r="F126" s="45"/>
      <c r="G126" s="47">
        <f t="shared" si="43"/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f t="shared" si="26"/>
        <v>0</v>
      </c>
      <c r="AS126" s="45">
        <f t="shared" si="27"/>
        <v>0</v>
      </c>
      <c r="AT126" s="46">
        <f t="shared" si="28"/>
        <v>0</v>
      </c>
    </row>
    <row r="127" spans="1:46">
      <c r="A127" s="36"/>
      <c r="B127" s="29"/>
      <c r="C127" s="29"/>
      <c r="D127" s="37"/>
      <c r="E127" s="49"/>
      <c r="F127" s="50"/>
      <c r="G127" s="49">
        <f t="shared" si="43"/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f t="shared" si="26"/>
        <v>0</v>
      </c>
      <c r="AS127" s="50">
        <f t="shared" si="27"/>
        <v>0</v>
      </c>
      <c r="AT127" s="52">
        <f t="shared" si="28"/>
        <v>0</v>
      </c>
    </row>
  </sheetData>
  <mergeCells count="43">
    <mergeCell ref="A117:D117"/>
    <mergeCell ref="AR1:AT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C1:AE1"/>
    <mergeCell ref="AO1:AQ1"/>
    <mergeCell ref="N1:P1"/>
    <mergeCell ref="Q1:S1"/>
    <mergeCell ref="T1:V1"/>
    <mergeCell ref="W1:Y1"/>
    <mergeCell ref="Z1:AB1"/>
    <mergeCell ref="AF1:AH1"/>
    <mergeCell ref="AI1:AK1"/>
    <mergeCell ref="AL1:AN1"/>
    <mergeCell ref="A107:D107"/>
    <mergeCell ref="A108:D108"/>
    <mergeCell ref="B1:B3"/>
    <mergeCell ref="C1:C3"/>
    <mergeCell ref="D1:D3"/>
    <mergeCell ref="A22:D22"/>
    <mergeCell ref="A23:D23"/>
    <mergeCell ref="A24:D24"/>
    <mergeCell ref="A94:D94"/>
    <mergeCell ref="A106:D106"/>
    <mergeCell ref="A4:D4"/>
    <mergeCell ref="A5:D5"/>
    <mergeCell ref="A6:D6"/>
    <mergeCell ref="A7:D7"/>
    <mergeCell ref="A8:D8"/>
    <mergeCell ref="E1:G1"/>
    <mergeCell ref="H1:J1"/>
    <mergeCell ref="K1:M1"/>
  </mergeCells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comp</cp:lastModifiedBy>
  <cp:lastPrinted>2020-07-05T14:54:25Z</cp:lastPrinted>
  <dcterms:created xsi:type="dcterms:W3CDTF">2019-05-31T11:04:47Z</dcterms:created>
  <dcterms:modified xsi:type="dcterms:W3CDTF">2020-07-05T14:54:26Z</dcterms:modified>
</cp:coreProperties>
</file>