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5725"/>
</workbook>
</file>

<file path=xl/calcChain.xml><?xml version="1.0" encoding="utf-8"?>
<calcChain xmlns="http://schemas.openxmlformats.org/spreadsheetml/2006/main">
  <c r="G76" i="5"/>
  <c r="C23"/>
  <c r="C25"/>
  <c r="C27"/>
  <c r="C28"/>
  <c r="C32"/>
  <c r="C33"/>
  <c r="C34"/>
  <c r="C35"/>
  <c r="C36"/>
  <c r="C37"/>
  <c r="C38"/>
  <c r="C39"/>
  <c r="C41"/>
  <c r="C42"/>
  <c r="C44"/>
  <c r="C45"/>
  <c r="C48"/>
  <c r="C49"/>
  <c r="C50"/>
  <c r="C51"/>
  <c r="C52"/>
  <c r="C53"/>
  <c r="C54"/>
  <c r="C56"/>
  <c r="C57"/>
  <c r="C58"/>
  <c r="C59"/>
  <c r="C60"/>
  <c r="C62"/>
  <c r="C63"/>
  <c r="C64"/>
  <c r="C66"/>
  <c r="C68"/>
  <c r="C71"/>
  <c r="C72"/>
  <c r="C73"/>
  <c r="C74"/>
  <c r="C75"/>
  <c r="C77"/>
  <c r="C78"/>
  <c r="C79"/>
  <c r="C80"/>
  <c r="C82"/>
  <c r="C83"/>
  <c r="C84"/>
  <c r="C85"/>
  <c r="C87"/>
  <c r="C88"/>
  <c r="C89"/>
  <c r="C90"/>
  <c r="C91"/>
  <c r="C93"/>
  <c r="C94"/>
  <c r="C95"/>
  <c r="C96"/>
  <c r="C98"/>
  <c r="C100"/>
  <c r="C101"/>
  <c r="C102"/>
  <c r="C103"/>
  <c r="C104"/>
  <c r="C106"/>
  <c r="C107"/>
  <c r="C108"/>
  <c r="C110"/>
  <c r="C111"/>
  <c r="C112"/>
  <c r="C113"/>
  <c r="C114"/>
  <c r="C115"/>
  <c r="C118"/>
  <c r="C119"/>
  <c r="C122"/>
  <c r="C123"/>
  <c r="C124"/>
  <c r="C126"/>
  <c r="C128"/>
  <c r="C130"/>
  <c r="C131"/>
  <c r="C133"/>
  <c r="C134"/>
  <c r="C138"/>
  <c r="C139"/>
  <c r="C140"/>
  <c r="C141"/>
  <c r="C143"/>
  <c r="C144"/>
  <c r="C145"/>
  <c r="C149"/>
  <c r="C150"/>
  <c r="C151"/>
  <c r="C153"/>
  <c r="C154"/>
  <c r="C155"/>
  <c r="C157"/>
  <c r="C158"/>
  <c r="C159"/>
  <c r="C161"/>
  <c r="C162"/>
  <c r="C163"/>
  <c r="C164"/>
  <c r="C165"/>
  <c r="C166"/>
  <c r="C167"/>
  <c r="C169"/>
  <c r="C170"/>
  <c r="C171"/>
  <c r="C172"/>
  <c r="G99"/>
  <c r="M171"/>
  <c r="M168" s="1"/>
  <c r="C168" s="1"/>
  <c r="M152"/>
  <c r="M109"/>
  <c r="M105"/>
  <c r="M81"/>
  <c r="G117"/>
  <c r="G116" s="1"/>
  <c r="G109"/>
  <c r="I109" l="1"/>
  <c r="I116"/>
  <c r="I99"/>
  <c r="I81"/>
  <c r="H116"/>
  <c r="H109"/>
  <c r="H99"/>
  <c r="H81"/>
  <c r="C12" i="6"/>
  <c r="D8" i="5"/>
  <c r="D14" s="1"/>
  <c r="C14"/>
  <c r="C16" s="1"/>
  <c r="D16" s="1"/>
  <c r="M99"/>
  <c r="M148"/>
  <c r="M160"/>
  <c r="M129"/>
  <c r="M127"/>
  <c r="M125"/>
  <c r="M121"/>
  <c r="M117"/>
  <c r="M116" s="1"/>
  <c r="M97"/>
  <c r="M92"/>
  <c r="M86"/>
  <c r="M76"/>
  <c r="M70"/>
  <c r="M61"/>
  <c r="M55"/>
  <c r="M43"/>
  <c r="M40"/>
  <c r="M31"/>
  <c r="G81"/>
  <c r="R76"/>
  <c r="R69" s="1"/>
  <c r="R29" s="1"/>
  <c r="P76"/>
  <c r="P69" s="1"/>
  <c r="G86"/>
  <c r="G97"/>
  <c r="G105"/>
  <c r="G137"/>
  <c r="G136" s="1"/>
  <c r="G135" s="1"/>
  <c r="G132"/>
  <c r="G121"/>
  <c r="G125"/>
  <c r="G70"/>
  <c r="G47"/>
  <c r="G55"/>
  <c r="G61"/>
  <c r="G43"/>
  <c r="G40"/>
  <c r="G31"/>
  <c r="I55"/>
  <c r="I46" s="1"/>
  <c r="I92"/>
  <c r="R70"/>
  <c r="K30"/>
  <c r="K29" s="1"/>
  <c r="K24"/>
  <c r="K21" s="1"/>
  <c r="K20" s="1"/>
  <c r="K173" s="1"/>
  <c r="P70"/>
  <c r="P117"/>
  <c r="P116" s="1"/>
  <c r="E99"/>
  <c r="E69" s="1"/>
  <c r="E29" s="1"/>
  <c r="E26"/>
  <c r="E21" s="1"/>
  <c r="L160"/>
  <c r="L156"/>
  <c r="C156" s="1"/>
  <c r="L152"/>
  <c r="C152" s="1"/>
  <c r="L148"/>
  <c r="L137"/>
  <c r="L136" s="1"/>
  <c r="L135" s="1"/>
  <c r="L132"/>
  <c r="L129"/>
  <c r="L127"/>
  <c r="L125"/>
  <c r="L121"/>
  <c r="L117"/>
  <c r="L116" s="1"/>
  <c r="L109"/>
  <c r="L105"/>
  <c r="L99"/>
  <c r="L97"/>
  <c r="L92"/>
  <c r="L86"/>
  <c r="L81"/>
  <c r="L76"/>
  <c r="L70"/>
  <c r="L67"/>
  <c r="C67" s="1"/>
  <c r="L65"/>
  <c r="C65" s="1"/>
  <c r="L61"/>
  <c r="L55"/>
  <c r="L47"/>
  <c r="L31"/>
  <c r="L40"/>
  <c r="L43"/>
  <c r="O117"/>
  <c r="O116" s="1"/>
  <c r="O30"/>
  <c r="O22"/>
  <c r="O21" s="1"/>
  <c r="C127" l="1"/>
  <c r="C160"/>
  <c r="I69"/>
  <c r="C116"/>
  <c r="C148"/>
  <c r="C40"/>
  <c r="C121"/>
  <c r="C97"/>
  <c r="C117"/>
  <c r="M69"/>
  <c r="G46"/>
  <c r="M30"/>
  <c r="M46"/>
  <c r="M120"/>
  <c r="I29"/>
  <c r="I20" s="1"/>
  <c r="I173" s="1"/>
  <c r="O29"/>
  <c r="L46"/>
  <c r="G30"/>
  <c r="P29"/>
  <c r="P20" s="1"/>
  <c r="P173" s="1"/>
  <c r="O20"/>
  <c r="O173" s="1"/>
  <c r="L30"/>
  <c r="L69"/>
  <c r="L120"/>
  <c r="G120"/>
  <c r="R20"/>
  <c r="R173" s="1"/>
  <c r="B12" s="1"/>
  <c r="M147"/>
  <c r="M146" s="1"/>
  <c r="E20"/>
  <c r="G69"/>
  <c r="L147"/>
  <c r="H92"/>
  <c r="H86"/>
  <c r="H55"/>
  <c r="H46" s="1"/>
  <c r="B13" l="1"/>
  <c r="L146"/>
  <c r="C147"/>
  <c r="H69"/>
  <c r="H29" s="1"/>
  <c r="H20" s="1"/>
  <c r="H173" s="1"/>
  <c r="G29"/>
  <c r="G20" s="1"/>
  <c r="G173" s="1"/>
  <c r="M29"/>
  <c r="M20" s="1"/>
  <c r="L29"/>
  <c r="L20" s="1"/>
  <c r="E173"/>
  <c r="F55"/>
  <c r="C55" s="1"/>
  <c r="F137"/>
  <c r="C137" s="1"/>
  <c r="F132"/>
  <c r="C132" s="1"/>
  <c r="F125"/>
  <c r="C125" s="1"/>
  <c r="F109"/>
  <c r="C109" s="1"/>
  <c r="F105"/>
  <c r="C105" s="1"/>
  <c r="F99"/>
  <c r="F92"/>
  <c r="C92" s="1"/>
  <c r="F86"/>
  <c r="C86" s="1"/>
  <c r="F81"/>
  <c r="C81" s="1"/>
  <c r="F70"/>
  <c r="C70" s="1"/>
  <c r="F47"/>
  <c r="C47" s="1"/>
  <c r="F43"/>
  <c r="C43" s="1"/>
  <c r="F31"/>
  <c r="C31" s="1"/>
  <c r="F61"/>
  <c r="C61" s="1"/>
  <c r="F76"/>
  <c r="C76" s="1"/>
  <c r="B11" i="6"/>
  <c r="J30" i="5"/>
  <c r="J29" s="1"/>
  <c r="J24"/>
  <c r="J21" s="1"/>
  <c r="D99"/>
  <c r="D22"/>
  <c r="C22" s="1"/>
  <c r="D24"/>
  <c r="D26"/>
  <c r="C26" s="1"/>
  <c r="D129"/>
  <c r="C129" s="1"/>
  <c r="B8" i="6"/>
  <c r="C24" i="5" l="1"/>
  <c r="C99"/>
  <c r="L142"/>
  <c r="C146"/>
  <c r="L173"/>
  <c r="F136"/>
  <c r="C136" s="1"/>
  <c r="D69"/>
  <c r="D120"/>
  <c r="D21"/>
  <c r="C21" s="1"/>
  <c r="M142"/>
  <c r="F30"/>
  <c r="C30" s="1"/>
  <c r="F46"/>
  <c r="C46" s="1"/>
  <c r="F120"/>
  <c r="J20"/>
  <c r="J173" s="1"/>
  <c r="F69"/>
  <c r="C142" l="1"/>
  <c r="C69"/>
  <c r="C120"/>
  <c r="F135"/>
  <c r="C135" s="1"/>
  <c r="F29"/>
  <c r="D29"/>
  <c r="M173"/>
  <c r="B10" s="1"/>
  <c r="C29" l="1"/>
  <c r="F20"/>
  <c r="D20"/>
  <c r="C20" l="1"/>
  <c r="F173"/>
  <c r="D173"/>
  <c r="B8" l="1"/>
  <c r="B14" s="1"/>
  <c r="B16" s="1"/>
  <c r="C173"/>
</calcChain>
</file>

<file path=xl/sharedStrings.xml><?xml version="1.0" encoding="utf-8"?>
<sst xmlns="http://schemas.openxmlformats.org/spreadsheetml/2006/main" count="225" uniqueCount="200">
  <si>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</si>
  <si>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</si>
  <si>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</si>
  <si>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</si>
  <si>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</si>
  <si>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</si>
  <si>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</si>
  <si>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</si>
  <si>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</si>
  <si>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</si>
  <si>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</si>
  <si>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</si>
  <si>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</si>
  <si>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</si>
  <si>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</si>
  <si>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</si>
  <si>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</si>
  <si>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</si>
  <si>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</si>
  <si>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</si>
  <si>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</si>
  <si>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</si>
  <si>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</si>
  <si>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</si>
  <si>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</si>
  <si>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</si>
  <si>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</si>
  <si>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</si>
  <si>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</si>
  <si>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</si>
  <si>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</si>
  <si>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</si>
  <si>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</si>
  <si>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</si>
  <si>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</si>
  <si>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</si>
  <si>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</si>
  <si>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</si>
  <si>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</si>
  <si>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</si>
  <si>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</si>
  <si>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</si>
  <si>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</si>
  <si>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</si>
  <si>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</si>
  <si>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</si>
  <si>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</si>
  <si>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</si>
  <si>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</si>
  <si>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</si>
  <si>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</si>
  <si>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</si>
  <si>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</si>
  <si>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</si>
  <si>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</si>
  <si>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</si>
  <si>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</si>
  <si>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</si>
  <si>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</si>
  <si>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</si>
  <si>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</si>
  <si>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</si>
  <si>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</si>
  <si>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</si>
  <si>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</si>
  <si>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</si>
  <si>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</si>
  <si>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</si>
  <si>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</si>
  <si>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</si>
  <si>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</si>
  <si>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</si>
  <si>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</si>
  <si>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</si>
  <si>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</si>
  <si>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</si>
  <si>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</si>
  <si>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</si>
  <si>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</si>
  <si>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</si>
  <si>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</si>
  <si>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</si>
  <si>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</si>
  <si>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</si>
  <si>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</si>
  <si>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</si>
  <si>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</si>
  <si>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</si>
  <si>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</si>
  <si>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</si>
  <si>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</si>
  <si>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</si>
  <si>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</si>
  <si>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</si>
  <si>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</si>
  <si>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</si>
  <si>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</si>
  <si>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</si>
  <si>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</si>
  <si>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</si>
  <si>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</si>
  <si>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</si>
  <si>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</si>
  <si>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</si>
  <si>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</si>
  <si>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</si>
  <si>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</si>
  <si>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</si>
  <si>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</si>
  <si>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</si>
  <si>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</si>
  <si>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</si>
  <si>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</si>
  <si>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</si>
  <si>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</si>
  <si>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</si>
  <si>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</si>
  <si>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</si>
  <si>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</si>
  <si>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</si>
  <si>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</si>
  <si>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</si>
  <si>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</si>
  <si>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</si>
  <si>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</si>
  <si>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</si>
  <si>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</si>
  <si>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</si>
  <si>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</si>
  <si>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</si>
  <si>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</si>
  <si>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</si>
  <si>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</si>
  <si>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</si>
  <si>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</si>
  <si>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</si>
  <si>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</si>
  <si>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</si>
  <si>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</si>
  <si>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</si>
  <si>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</si>
  <si>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</si>
  <si>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</si>
  <si>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</si>
  <si>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</si>
  <si>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</si>
  <si>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</si>
  <si>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</si>
  <si>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</si>
  <si>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</si>
  <si>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</si>
  <si>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Brojčana oznaka i naziv aktivnosti:  01887211</t>
  </si>
  <si>
    <t>Telefoni i ostali uređaji</t>
  </si>
  <si>
    <t>Novč.naknada zbog nezapoš.invalida</t>
  </si>
  <si>
    <t>Prihodi od nefin. Im. i nadoknade šteta s osnova osiguranja</t>
  </si>
  <si>
    <t>Radio i TV prijemnici</t>
  </si>
  <si>
    <t>Ostala komunikacijska oprema</t>
  </si>
  <si>
    <t>Oprema za održavanje prostorija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</si>
  <si>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</si>
  <si>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</si>
  <si>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</si>
  <si>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</si>
  <si>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</si>
  <si>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</si>
  <si>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RAZLIKA- VIŠAK / MANJAK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</si>
  <si>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</si>
  <si>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</si>
  <si>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</si>
  <si>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</si>
  <si>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</si>
  <si>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 xml:space="preserve">OPĆI DIO </t>
  </si>
  <si>
    <t>Procjena 2021.</t>
  </si>
  <si>
    <t>Projekcija plana za 2021.</t>
  </si>
  <si>
    <t>AKCIJSKI PLAN SMANJENJA MANJKA IZ PRETHODNE GODINE</t>
  </si>
  <si>
    <t>Naknade za prijevoz na posao i sa posla</t>
  </si>
  <si>
    <t xml:space="preserve">Plan 2020. </t>
  </si>
  <si>
    <t>Elektronski mediji</t>
  </si>
  <si>
    <t>Promidžbeni materijali</t>
  </si>
  <si>
    <t>Usluge platnog prometa</t>
  </si>
  <si>
    <t xml:space="preserve">Pokrivanje manjka iz 2019. </t>
  </si>
  <si>
    <t xml:space="preserve">Manjak u 2019. godini </t>
  </si>
  <si>
    <t xml:space="preserve">PLAN SMANJENJA MANJKA ZA 2020. GODINU </t>
  </si>
  <si>
    <t>PROJEKCIJA PLANA ZA 2021. I 2022. GODINU</t>
  </si>
  <si>
    <t xml:space="preserve">Novi plan za 2020. </t>
  </si>
  <si>
    <t>Projekcija plana za 2022.</t>
  </si>
  <si>
    <t>Plan 2020.</t>
  </si>
  <si>
    <t>Procjena 2022.</t>
  </si>
  <si>
    <t xml:space="preserve">Prva izmjena i dopuna financijskog plana - Plan rashoda i izdataka 2020. i procjene 2021. i 2022. </t>
  </si>
  <si>
    <t>Povećanje/smanjenje</t>
  </si>
  <si>
    <t>v.d. ravnateljica:</t>
  </si>
  <si>
    <t>Povećanje/smanjeje</t>
  </si>
  <si>
    <t>Mat.i dij.za tek.i inv.održ. postrojena i opreme</t>
  </si>
  <si>
    <t>Usluge agencija, studentskog servisa</t>
  </si>
  <si>
    <t xml:space="preserve">PRVA IZMJENA I DOPUNA FINANCIJSKOG PLANA GLAZBENE ŠKOLE JOSIPA RUNJANINA ZA 2020. </t>
  </si>
  <si>
    <t>Ostala nematerijalna proiz.im.</t>
  </si>
  <si>
    <t>Ostale nematerijalna proizv.im</t>
  </si>
  <si>
    <t xml:space="preserve">(Dinka Peti, mag.mus.) </t>
  </si>
  <si>
    <t>Datum: 09.07.2020.</t>
  </si>
  <si>
    <t>v.d. ravnateljica: ______________________ (Dinka Peti, mag.mus.)</t>
  </si>
  <si>
    <t xml:space="preserve">                                 M.P.                                 09.07.2020.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</si>
</sst>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  <font>
      <b/>
      <i/>
      <sz val="20"/>
      <name val="Arial"/>
      <family val="2"/>
      <charset val="238"/>
    </font>
    <font>
      <sz val="14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3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3" fontId="7" fillId="3" borderId="0" xfId="0" applyNumberFormat="1" applyFont="1" applyFill="1"/>
    <xf numFmtId="3" fontId="11" fillId="2" borderId="0" xfId="0" applyNumberFormat="1" applyFont="1" applyFill="1"/>
    <xf numFmtId="3" fontId="11" fillId="3" borderId="0" xfId="0" applyNumberFormat="1" applyFont="1" applyFill="1"/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5" borderId="4" xfId="0" applyNumberFormat="1" applyFont="1" applyFill="1" applyBorder="1" applyAlignment="1">
      <alignment horizontal="center"/>
    </xf>
    <xf numFmtId="0" fontId="9" fillId="5" borderId="4" xfId="0" applyNumberFormat="1" applyFont="1" applyFill="1" applyBorder="1" applyAlignment="1">
      <alignment horizontal="center" wrapText="1"/>
    </xf>
    <xf numFmtId="3" fontId="7" fillId="5" borderId="0" xfId="0" applyNumberFormat="1" applyFont="1" applyFill="1"/>
    <xf numFmtId="0" fontId="9" fillId="5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3" borderId="2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 wrapText="1"/>
    </xf>
    <xf numFmtId="0" fontId="9" fillId="5" borderId="2" xfId="0" applyNumberFormat="1" applyFont="1" applyFill="1" applyBorder="1"/>
    <xf numFmtId="3" fontId="11" fillId="5" borderId="0" xfId="0" applyNumberFormat="1" applyFont="1" applyFill="1"/>
    <xf numFmtId="0" fontId="9" fillId="0" borderId="3" xfId="0" applyNumberFormat="1" applyFont="1" applyBorder="1" applyAlignment="1">
      <alignment horizontal="center" wrapText="1"/>
    </xf>
    <xf numFmtId="3" fontId="9" fillId="5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shrinkToFit="1"/>
    </xf>
    <xf numFmtId="49" fontId="9" fillId="5" borderId="2" xfId="0" applyNumberFormat="1" applyFont="1" applyFill="1" applyBorder="1" applyAlignment="1">
      <alignment horizontal="center" shrinkToFit="1"/>
    </xf>
    <xf numFmtId="49" fontId="9" fillId="3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3" borderId="0" xfId="0" applyNumberFormat="1" applyFont="1" applyFill="1" applyBorder="1" applyAlignment="1">
      <alignment horizontal="center"/>
    </xf>
    <xf numFmtId="0" fontId="8" fillId="3" borderId="0" xfId="0" quotePrefix="1" applyNumberFormat="1" applyFont="1" applyFill="1" applyBorder="1" applyAlignment="1">
      <alignment horizontal="center" vertical="justify"/>
    </xf>
    <xf numFmtId="3" fontId="8" fillId="3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4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5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3" borderId="0" xfId="0" applyFont="1" applyFill="1" applyAlignment="1">
      <alignment horizontal="center" wrapText="1"/>
    </xf>
    <xf numFmtId="3" fontId="7" fillId="3" borderId="0" xfId="0" applyNumberFormat="1" applyFont="1" applyFill="1" applyAlignment="1">
      <alignment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5" borderId="4" xfId="0" applyNumberFormat="1" applyFont="1" applyFill="1" applyBorder="1" applyAlignment="1">
      <alignment horizontal="right"/>
    </xf>
    <xf numFmtId="4" fontId="9" fillId="5" borderId="4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5" borderId="2" xfId="0" applyNumberFormat="1" applyFont="1" applyFill="1" applyBorder="1" applyAlignment="1">
      <alignment horizontal="right"/>
    </xf>
    <xf numFmtId="4" fontId="9" fillId="5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164" fontId="8" fillId="5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4" fontId="9" fillId="5" borderId="4" xfId="5" applyNumberFormat="1" applyFont="1" applyFill="1" applyBorder="1" applyAlignment="1">
      <alignment horizontal="right" wrapText="1"/>
    </xf>
    <xf numFmtId="4" fontId="9" fillId="5" borderId="2" xfId="5" applyNumberFormat="1" applyFont="1" applyFill="1" applyBorder="1" applyAlignment="1">
      <alignment horizontal="right" wrapText="1"/>
    </xf>
    <xf numFmtId="4" fontId="9" fillId="0" borderId="2" xfId="5" applyNumberFormat="1" applyFont="1" applyBorder="1" applyAlignment="1">
      <alignment horizontal="right" wrapText="1"/>
    </xf>
    <xf numFmtId="4" fontId="9" fillId="3" borderId="2" xfId="5" applyNumberFormat="1" applyFont="1" applyFill="1" applyBorder="1" applyAlignment="1">
      <alignment horizontal="right" wrapText="1"/>
    </xf>
    <xf numFmtId="4" fontId="9" fillId="3" borderId="3" xfId="5" applyNumberFormat="1" applyFont="1" applyFill="1" applyBorder="1" applyAlignment="1">
      <alignment horizontal="right" wrapText="1"/>
    </xf>
    <xf numFmtId="4" fontId="9" fillId="0" borderId="3" xfId="5" applyNumberFormat="1" applyFont="1" applyBorder="1" applyAlignment="1">
      <alignment horizontal="right" wrapText="1"/>
    </xf>
    <xf numFmtId="4" fontId="9" fillId="0" borderId="4" xfId="5" applyNumberFormat="1" applyFont="1" applyBorder="1" applyAlignment="1">
      <alignment horizontal="right"/>
    </xf>
    <xf numFmtId="4" fontId="9" fillId="5" borderId="4" xfId="5" applyNumberFormat="1" applyFont="1" applyFill="1" applyBorder="1" applyAlignment="1">
      <alignment horizontal="right"/>
    </xf>
    <xf numFmtId="4" fontId="9" fillId="5" borderId="2" xfId="5" applyNumberFormat="1" applyFont="1" applyFill="1" applyBorder="1" applyAlignment="1">
      <alignment horizontal="right"/>
    </xf>
    <xf numFmtId="4" fontId="9" fillId="3" borderId="3" xfId="5" applyNumberFormat="1" applyFont="1" applyFill="1" applyBorder="1" applyAlignment="1">
      <alignment horizontal="right"/>
    </xf>
    <xf numFmtId="4" fontId="8" fillId="5" borderId="2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3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2" borderId="2" xfId="5" applyNumberFormat="1" applyFont="1" applyFill="1" applyBorder="1" applyAlignment="1">
      <alignment horizontal="right"/>
    </xf>
    <xf numFmtId="4" fontId="9" fillId="0" borderId="3" xfId="5" applyNumberFormat="1" applyFont="1" applyBorder="1" applyAlignment="1">
      <alignment horizontal="right"/>
    </xf>
    <xf numFmtId="164" fontId="18" fillId="5" borderId="2" xfId="8" applyNumberFormat="1" applyFont="1" applyFill="1" applyBorder="1" applyAlignment="1"/>
    <xf numFmtId="164" fontId="18" fillId="0" borderId="2" xfId="8" applyNumberFormat="1" applyFont="1" applyBorder="1" applyAlignment="1"/>
    <xf numFmtId="164" fontId="17" fillId="2" borderId="2" xfId="8" applyNumberFormat="1" applyFont="1" applyFill="1" applyBorder="1" applyAlignment="1"/>
    <xf numFmtId="164" fontId="12" fillId="4" borderId="2" xfId="8" applyNumberFormat="1" applyFont="1" applyFill="1" applyBorder="1" applyAlignment="1"/>
    <xf numFmtId="164" fontId="18" fillId="2" borderId="2" xfId="8" applyNumberFormat="1" applyFont="1" applyFill="1" applyBorder="1" applyAlignment="1"/>
    <xf numFmtId="164" fontId="18" fillId="3" borderId="2" xfId="8" applyNumberFormat="1" applyFont="1" applyFill="1" applyBorder="1" applyAlignment="1"/>
    <xf numFmtId="4" fontId="0" fillId="0" borderId="0" xfId="0" applyNumberFormat="1"/>
    <xf numFmtId="0" fontId="22" fillId="0" borderId="0" xfId="6" applyFont="1"/>
    <xf numFmtId="0" fontId="21" fillId="3" borderId="18" xfId="6" applyFont="1" applyFill="1" applyBorder="1"/>
    <xf numFmtId="49" fontId="21" fillId="3" borderId="19" xfId="6" applyNumberFormat="1" applyFont="1" applyFill="1" applyBorder="1" applyAlignment="1">
      <alignment horizontal="center" wrapText="1"/>
    </xf>
    <xf numFmtId="0" fontId="21" fillId="3" borderId="21" xfId="6" applyFont="1" applyFill="1" applyBorder="1"/>
    <xf numFmtId="4" fontId="21" fillId="3" borderId="5" xfId="6" applyNumberFormat="1" applyFont="1" applyFill="1" applyBorder="1" applyAlignment="1">
      <alignment horizontal="right" wrapText="1"/>
    </xf>
    <xf numFmtId="4" fontId="21" fillId="3" borderId="4" xfId="6" applyNumberFormat="1" applyFont="1" applyFill="1" applyBorder="1" applyAlignment="1">
      <alignment horizontal="right" wrapText="1"/>
    </xf>
    <xf numFmtId="4" fontId="21" fillId="3" borderId="22" xfId="6" applyNumberFormat="1" applyFont="1" applyFill="1" applyBorder="1" applyAlignment="1">
      <alignment horizontal="right" wrapText="1"/>
    </xf>
    <xf numFmtId="0" fontId="22" fillId="3" borderId="23" xfId="6" applyFont="1" applyFill="1" applyBorder="1"/>
    <xf numFmtId="4" fontId="22" fillId="3" borderId="2" xfId="6" applyNumberFormat="1" applyFont="1" applyFill="1" applyBorder="1" applyAlignment="1">
      <alignment horizontal="right" wrapText="1"/>
    </xf>
    <xf numFmtId="4" fontId="21" fillId="3" borderId="2" xfId="6" applyNumberFormat="1" applyFont="1" applyFill="1" applyBorder="1" applyAlignment="1">
      <alignment horizontal="right" wrapText="1"/>
    </xf>
    <xf numFmtId="4" fontId="22" fillId="3" borderId="24" xfId="6" applyNumberFormat="1" applyFont="1" applyFill="1" applyBorder="1" applyAlignment="1">
      <alignment horizontal="right" wrapText="1"/>
    </xf>
    <xf numFmtId="0" fontId="21" fillId="3" borderId="23" xfId="6" applyFont="1" applyFill="1" applyBorder="1"/>
    <xf numFmtId="3" fontId="21" fillId="3" borderId="25" xfId="6" applyNumberFormat="1" applyFont="1" applyFill="1" applyBorder="1" applyAlignment="1">
      <alignment horizontal="left"/>
    </xf>
    <xf numFmtId="4" fontId="21" fillId="3" borderId="6" xfId="6" applyNumberFormat="1" applyFont="1" applyFill="1" applyBorder="1" applyAlignment="1">
      <alignment horizontal="right"/>
    </xf>
    <xf numFmtId="4" fontId="21" fillId="3" borderId="10" xfId="6" applyNumberFormat="1" applyFont="1" applyFill="1" applyBorder="1" applyAlignment="1">
      <alignment horizontal="right"/>
    </xf>
    <xf numFmtId="3" fontId="22" fillId="3" borderId="0" xfId="6" applyNumberFormat="1" applyFont="1" applyFill="1" applyBorder="1" applyAlignment="1">
      <alignment horizontal="left"/>
    </xf>
    <xf numFmtId="3" fontId="22" fillId="3" borderId="0" xfId="6" applyNumberFormat="1" applyFont="1" applyFill="1" applyBorder="1" applyAlignment="1">
      <alignment horizontal="right"/>
    </xf>
    <xf numFmtId="3" fontId="22" fillId="3" borderId="26" xfId="6" applyNumberFormat="1" applyFont="1" applyFill="1" applyBorder="1" applyAlignment="1">
      <alignment horizontal="left"/>
    </xf>
    <xf numFmtId="3" fontId="22" fillId="3" borderId="19" xfId="6" applyNumberFormat="1" applyFont="1" applyFill="1" applyBorder="1" applyAlignment="1">
      <alignment horizontal="right" wrapText="1"/>
    </xf>
    <xf numFmtId="3" fontId="22" fillId="3" borderId="12" xfId="6" applyNumberFormat="1" applyFont="1" applyFill="1" applyBorder="1" applyAlignment="1">
      <alignment horizontal="right" wrapText="1"/>
    </xf>
    <xf numFmtId="0" fontId="23" fillId="3" borderId="25" xfId="6" applyNumberFormat="1" applyFont="1" applyFill="1" applyBorder="1" applyAlignment="1">
      <alignment horizontal="left"/>
    </xf>
    <xf numFmtId="0" fontId="23" fillId="3" borderId="0" xfId="6" applyNumberFormat="1" applyFont="1" applyFill="1" applyBorder="1" applyAlignment="1">
      <alignment horizontal="left"/>
    </xf>
    <xf numFmtId="3" fontId="24" fillId="3" borderId="0" xfId="6" applyNumberFormat="1" applyFont="1" applyFill="1" applyBorder="1" applyAlignment="1">
      <alignment horizontal="right"/>
    </xf>
    <xf numFmtId="0" fontId="21" fillId="0" borderId="0" xfId="6" applyFont="1" applyBorder="1" applyAlignment="1">
      <alignment wrapText="1"/>
    </xf>
    <xf numFmtId="3" fontId="21" fillId="0" borderId="0" xfId="6" applyNumberFormat="1" applyFont="1" applyBorder="1"/>
    <xf numFmtId="0" fontId="22" fillId="3" borderId="27" xfId="6" applyNumberFormat="1" applyFont="1" applyFill="1" applyBorder="1" applyAlignment="1">
      <alignment horizontal="left" wrapText="1"/>
    </xf>
    <xf numFmtId="4" fontId="22" fillId="3" borderId="28" xfId="6" applyNumberFormat="1" applyFont="1" applyFill="1" applyBorder="1" applyAlignment="1">
      <alignment horizontal="right" wrapText="1"/>
    </xf>
    <xf numFmtId="4" fontId="22" fillId="3" borderId="29" xfId="6" applyNumberFormat="1" applyFont="1" applyFill="1" applyBorder="1" applyAlignment="1">
      <alignment horizontal="right" wrapText="1"/>
    </xf>
    <xf numFmtId="0" fontId="22" fillId="3" borderId="30" xfId="6" applyNumberFormat="1" applyFont="1" applyFill="1" applyBorder="1" applyAlignment="1">
      <alignment horizontal="left"/>
    </xf>
    <xf numFmtId="4" fontId="22" fillId="3" borderId="31" xfId="6" applyNumberFormat="1" applyFont="1" applyFill="1" applyBorder="1" applyAlignment="1">
      <alignment horizontal="right"/>
    </xf>
    <xf numFmtId="4" fontId="22" fillId="3" borderId="32" xfId="6" applyNumberFormat="1" applyFont="1" applyFill="1" applyBorder="1" applyAlignment="1">
      <alignment horizontal="right"/>
    </xf>
    <xf numFmtId="0" fontId="22" fillId="3" borderId="33" xfId="6" applyNumberFormat="1" applyFont="1" applyFill="1" applyBorder="1"/>
    <xf numFmtId="4" fontId="22" fillId="3" borderId="34" xfId="6" applyNumberFormat="1" applyFont="1" applyFill="1" applyBorder="1" applyAlignment="1">
      <alignment horizontal="right"/>
    </xf>
    <xf numFmtId="4" fontId="22" fillId="3" borderId="35" xfId="6" applyNumberFormat="1" applyFont="1" applyFill="1" applyBorder="1" applyAlignment="1">
      <alignment horizontal="right"/>
    </xf>
    <xf numFmtId="0" fontId="25" fillId="3" borderId="0" xfId="6" applyNumberFormat="1" applyFont="1" applyFill="1" applyBorder="1"/>
    <xf numFmtId="4" fontId="25" fillId="3" borderId="0" xfId="6" applyNumberFormat="1" applyFont="1" applyFill="1" applyBorder="1" applyAlignment="1">
      <alignment horizontal="right"/>
    </xf>
    <xf numFmtId="0" fontId="22" fillId="3" borderId="36" xfId="6" applyNumberFormat="1" applyFont="1" applyFill="1" applyBorder="1" applyAlignment="1">
      <alignment horizontal="left"/>
    </xf>
    <xf numFmtId="4" fontId="21" fillId="3" borderId="37" xfId="6" applyNumberFormat="1" applyFont="1" applyFill="1" applyBorder="1" applyAlignment="1">
      <alignment horizontal="right"/>
    </xf>
    <xf numFmtId="4" fontId="21" fillId="3" borderId="38" xfId="6" applyNumberFormat="1" applyFont="1" applyFill="1" applyBorder="1" applyAlignment="1">
      <alignment horizontal="right"/>
    </xf>
    <xf numFmtId="0" fontId="22" fillId="0" borderId="0" xfId="0" applyFont="1"/>
    <xf numFmtId="0" fontId="9" fillId="0" borderId="0" xfId="0" applyFont="1"/>
    <xf numFmtId="0" fontId="22" fillId="3" borderId="0" xfId="6" applyNumberFormat="1" applyFont="1" applyFill="1" applyBorder="1" applyAlignment="1">
      <alignment horizontal="left"/>
    </xf>
    <xf numFmtId="4" fontId="21" fillId="3" borderId="0" xfId="6" applyNumberFormat="1" applyFont="1" applyFill="1" applyBorder="1" applyAlignment="1">
      <alignment horizontal="right"/>
    </xf>
    <xf numFmtId="4" fontId="24" fillId="3" borderId="34" xfId="6" applyNumberFormat="1" applyFont="1" applyFill="1" applyBorder="1" applyAlignment="1">
      <alignment horizontal="right"/>
    </xf>
    <xf numFmtId="0" fontId="8" fillId="2" borderId="36" xfId="0" applyNumberFormat="1" applyFont="1" applyFill="1" applyBorder="1" applyAlignment="1">
      <alignment horizontal="center"/>
    </xf>
    <xf numFmtId="0" fontId="8" fillId="2" borderId="37" xfId="0" applyNumberFormat="1" applyFont="1" applyFill="1" applyBorder="1" applyAlignment="1">
      <alignment horizontal="center"/>
    </xf>
    <xf numFmtId="4" fontId="16" fillId="2" borderId="37" xfId="0" applyNumberFormat="1" applyFont="1" applyFill="1" applyBorder="1" applyAlignment="1">
      <alignment horizontal="center" vertical="center" wrapText="1"/>
    </xf>
    <xf numFmtId="4" fontId="8" fillId="2" borderId="37" xfId="5" applyNumberFormat="1" applyFont="1" applyFill="1" applyBorder="1" applyAlignment="1">
      <alignment horizontal="right"/>
    </xf>
    <xf numFmtId="4" fontId="8" fillId="2" borderId="37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center" wrapText="1"/>
    </xf>
    <xf numFmtId="164" fontId="9" fillId="0" borderId="37" xfId="0" applyNumberFormat="1" applyFont="1" applyBorder="1"/>
    <xf numFmtId="164" fontId="9" fillId="0" borderId="38" xfId="0" applyNumberFormat="1" applyFont="1" applyBorder="1"/>
    <xf numFmtId="3" fontId="15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164" fontId="18" fillId="5" borderId="4" xfId="8" applyNumberFormat="1" applyFont="1" applyFill="1" applyBorder="1" applyAlignment="1"/>
    <xf numFmtId="164" fontId="18" fillId="0" borderId="3" xfId="8" applyNumberFormat="1" applyFont="1" applyBorder="1" applyAlignment="1"/>
    <xf numFmtId="3" fontId="8" fillId="3" borderId="0" xfId="0" applyNumberFormat="1" applyFont="1" applyFill="1" applyBorder="1" applyAlignment="1">
      <alignment horizontal="center" vertical="center" wrapText="1"/>
    </xf>
    <xf numFmtId="4" fontId="8" fillId="3" borderId="0" xfId="2" applyNumberFormat="1" applyFont="1" applyFill="1" applyBorder="1" applyAlignment="1">
      <alignment horizontal="right"/>
    </xf>
    <xf numFmtId="164" fontId="9" fillId="3" borderId="0" xfId="0" applyNumberFormat="1" applyFont="1" applyFill="1" applyBorder="1"/>
    <xf numFmtId="0" fontId="6" fillId="3" borderId="0" xfId="0" applyNumberFormat="1" applyFont="1" applyFill="1" applyBorder="1" applyAlignment="1">
      <alignment horizontal="center"/>
    </xf>
    <xf numFmtId="4" fontId="8" fillId="7" borderId="8" xfId="0" applyNumberFormat="1" applyFont="1" applyFill="1" applyBorder="1" applyAlignment="1">
      <alignment horizontal="center" vertical="center" wrapText="1"/>
    </xf>
    <xf numFmtId="3" fontId="8" fillId="7" borderId="9" xfId="0" applyNumberFormat="1" applyFont="1" applyFill="1" applyBorder="1" applyAlignment="1">
      <alignment horizontal="center" vertical="center" wrapText="1"/>
    </xf>
    <xf numFmtId="4" fontId="8" fillId="7" borderId="11" xfId="2" applyNumberFormat="1" applyFont="1" applyFill="1" applyBorder="1" applyAlignment="1">
      <alignment horizontal="right"/>
    </xf>
    <xf numFmtId="4" fontId="8" fillId="7" borderId="12" xfId="2" applyNumberFormat="1" applyFont="1" applyFill="1" applyBorder="1" applyAlignment="1">
      <alignment horizontal="right"/>
    </xf>
    <xf numFmtId="4" fontId="8" fillId="7" borderId="2" xfId="2" applyNumberFormat="1" applyFont="1" applyFill="1" applyBorder="1" applyAlignment="1">
      <alignment horizontal="right"/>
    </xf>
    <xf numFmtId="4" fontId="8" fillId="7" borderId="24" xfId="2" applyNumberFormat="1" applyFont="1" applyFill="1" applyBorder="1" applyAlignment="1">
      <alignment horizontal="right"/>
    </xf>
    <xf numFmtId="4" fontId="8" fillId="7" borderId="52" xfId="2" applyNumberFormat="1" applyFont="1" applyFill="1" applyBorder="1" applyAlignment="1">
      <alignment horizontal="right"/>
    </xf>
    <xf numFmtId="3" fontId="6" fillId="7" borderId="7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/>
    </xf>
    <xf numFmtId="3" fontId="8" fillId="7" borderId="51" xfId="0" applyNumberFormat="1" applyFont="1" applyFill="1" applyBorder="1" applyAlignment="1">
      <alignment horizontal="center"/>
    </xf>
    <xf numFmtId="4" fontId="8" fillId="7" borderId="3" xfId="0" applyNumberFormat="1" applyFont="1" applyFill="1" applyBorder="1"/>
    <xf numFmtId="3" fontId="8" fillId="7" borderId="33" xfId="0" applyNumberFormat="1" applyFont="1" applyFill="1" applyBorder="1" applyAlignment="1">
      <alignment horizontal="center"/>
    </xf>
    <xf numFmtId="4" fontId="8" fillId="7" borderId="53" xfId="0" applyNumberFormat="1" applyFont="1" applyFill="1" applyBorder="1"/>
    <xf numFmtId="4" fontId="8" fillId="7" borderId="35" xfId="0" applyNumberFormat="1" applyFont="1" applyFill="1" applyBorder="1"/>
    <xf numFmtId="0" fontId="8" fillId="7" borderId="7" xfId="0" quotePrefix="1" applyNumberFormat="1" applyFont="1" applyFill="1" applyBorder="1" applyAlignment="1">
      <alignment horizontal="center" vertical="center" wrapText="1"/>
    </xf>
    <xf numFmtId="0" fontId="8" fillId="7" borderId="8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wrapText="1"/>
    </xf>
    <xf numFmtId="4" fontId="9" fillId="0" borderId="2" xfId="5" applyNumberFormat="1" applyFont="1" applyFill="1" applyBorder="1" applyAlignment="1">
      <alignment horizontal="right" wrapText="1"/>
    </xf>
    <xf numFmtId="164" fontId="9" fillId="0" borderId="2" xfId="0" applyNumberFormat="1" applyFont="1" applyFill="1" applyBorder="1" applyAlignment="1">
      <alignment horizontal="right"/>
    </xf>
    <xf numFmtId="4" fontId="9" fillId="0" borderId="2" xfId="5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center"/>
    </xf>
    <xf numFmtId="3" fontId="13" fillId="6" borderId="2" xfId="0" applyNumberFormat="1" applyFont="1" applyFill="1" applyBorder="1" applyAlignment="1">
      <alignment horizontal="center"/>
    </xf>
    <xf numFmtId="4" fontId="13" fillId="6" borderId="2" xfId="5" applyNumberFormat="1" applyFont="1" applyFill="1" applyBorder="1" applyAlignment="1">
      <alignment horizontal="right"/>
    </xf>
    <xf numFmtId="164" fontId="13" fillId="4" borderId="2" xfId="0" applyNumberFormat="1" applyFont="1" applyFill="1" applyBorder="1" applyAlignment="1">
      <alignment horizontal="right"/>
    </xf>
    <xf numFmtId="4" fontId="13" fillId="4" borderId="2" xfId="5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wrapText="1" shrinkToFit="1"/>
    </xf>
    <xf numFmtId="49" fontId="9" fillId="0" borderId="2" xfId="0" applyNumberFormat="1" applyFont="1" applyFill="1" applyBorder="1" applyAlignment="1">
      <alignment horizontal="center" shrinkToFit="1"/>
    </xf>
    <xf numFmtId="0" fontId="8" fillId="2" borderId="17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5" borderId="17" xfId="0" applyNumberFormat="1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12" fillId="4" borderId="17" xfId="0" applyNumberFormat="1" applyFont="1" applyFill="1" applyBorder="1" applyAlignment="1">
      <alignment horizontal="left"/>
    </xf>
    <xf numFmtId="0" fontId="12" fillId="4" borderId="36" xfId="0" quotePrefix="1" applyNumberFormat="1" applyFont="1" applyFill="1" applyBorder="1" applyAlignment="1">
      <alignment horizontal="left" vertical="center" wrapText="1"/>
    </xf>
    <xf numFmtId="0" fontId="12" fillId="6" borderId="37" xfId="0" applyNumberFormat="1" applyFont="1" applyFill="1" applyBorder="1" applyAlignment="1">
      <alignment horizontal="center" vertical="center" wrapText="1"/>
    </xf>
    <xf numFmtId="4" fontId="12" fillId="6" borderId="37" xfId="0" applyNumberFormat="1" applyFont="1" applyFill="1" applyBorder="1" applyAlignment="1">
      <alignment horizontal="center" vertical="center" wrapText="1"/>
    </xf>
    <xf numFmtId="4" fontId="12" fillId="6" borderId="37" xfId="5" applyNumberFormat="1" applyFont="1" applyFill="1" applyBorder="1" applyAlignment="1">
      <alignment horizontal="right" vertical="center" wrapText="1"/>
    </xf>
    <xf numFmtId="164" fontId="12" fillId="4" borderId="37" xfId="0" applyNumberFormat="1" applyFont="1" applyFill="1" applyBorder="1" applyAlignment="1">
      <alignment horizontal="right" vertical="center" wrapText="1"/>
    </xf>
    <xf numFmtId="4" fontId="12" fillId="4" borderId="37" xfId="0" applyNumberFormat="1" applyFont="1" applyFill="1" applyBorder="1" applyAlignment="1">
      <alignment horizontal="right" vertical="center" wrapText="1"/>
    </xf>
    <xf numFmtId="4" fontId="12" fillId="4" borderId="37" xfId="5" applyNumberFormat="1" applyFont="1" applyFill="1" applyBorder="1" applyAlignment="1">
      <alignment horizontal="right" vertical="center" wrapText="1"/>
    </xf>
    <xf numFmtId="0" fontId="9" fillId="0" borderId="54" xfId="0" applyNumberFormat="1" applyFont="1" applyBorder="1" applyAlignment="1">
      <alignment horizontal="center"/>
    </xf>
    <xf numFmtId="0" fontId="9" fillId="0" borderId="5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" fontId="9" fillId="0" borderId="5" xfId="5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9" fillId="0" borderId="51" xfId="0" applyNumberFormat="1" applyFont="1" applyBorder="1" applyAlignment="1">
      <alignment horizontal="center"/>
    </xf>
    <xf numFmtId="164" fontId="8" fillId="2" borderId="37" xfId="0" applyNumberFormat="1" applyFont="1" applyFill="1" applyBorder="1" applyAlignment="1">
      <alignment horizontal="right"/>
    </xf>
    <xf numFmtId="4" fontId="17" fillId="2" borderId="37" xfId="8" applyNumberFormat="1" applyFont="1" applyFill="1" applyBorder="1"/>
    <xf numFmtId="0" fontId="9" fillId="5" borderId="54" xfId="0" applyNumberFormat="1" applyFont="1" applyFill="1" applyBorder="1" applyAlignment="1">
      <alignment horizontal="center"/>
    </xf>
    <xf numFmtId="4" fontId="16" fillId="5" borderId="4" xfId="0" applyNumberFormat="1" applyFont="1" applyFill="1" applyBorder="1" applyAlignment="1">
      <alignment horizontal="center" vertical="center" wrapText="1"/>
    </xf>
    <xf numFmtId="0" fontId="8" fillId="2" borderId="37" xfId="0" applyNumberFormat="1" applyFont="1" applyFill="1" applyBorder="1" applyAlignment="1">
      <alignment horizontal="center" wrapText="1"/>
    </xf>
    <xf numFmtId="4" fontId="8" fillId="2" borderId="37" xfId="5" applyNumberFormat="1" applyFont="1" applyFill="1" applyBorder="1" applyAlignment="1">
      <alignment horizontal="right" wrapText="1"/>
    </xf>
    <xf numFmtId="164" fontId="17" fillId="2" borderId="37" xfId="8" applyNumberFormat="1" applyFont="1" applyFill="1" applyBorder="1" applyAlignment="1"/>
    <xf numFmtId="0" fontId="9" fillId="3" borderId="51" xfId="0" applyNumberFormat="1" applyFont="1" applyFill="1" applyBorder="1" applyAlignment="1">
      <alignment horizontal="center"/>
    </xf>
    <xf numFmtId="0" fontId="9" fillId="3" borderId="3" xfId="0" applyNumberFormat="1" applyFont="1" applyFill="1" applyBorder="1"/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4" xfId="0" applyNumberFormat="1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5" borderId="4" xfId="0" applyNumberFormat="1" applyFont="1" applyFill="1" applyBorder="1" applyAlignment="1">
      <alignment horizontal="center" vertical="center" wrapText="1"/>
    </xf>
    <xf numFmtId="4" fontId="28" fillId="5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shrinkToFit="1"/>
    </xf>
    <xf numFmtId="0" fontId="9" fillId="7" borderId="36" xfId="0" applyNumberFormat="1" applyFont="1" applyFill="1" applyBorder="1" applyAlignment="1">
      <alignment horizontal="center"/>
    </xf>
    <xf numFmtId="0" fontId="8" fillId="7" borderId="37" xfId="0" quotePrefix="1" applyNumberFormat="1" applyFont="1" applyFill="1" applyBorder="1" applyAlignment="1">
      <alignment horizontal="center" vertical="justify"/>
    </xf>
    <xf numFmtId="4" fontId="16" fillId="7" borderId="37" xfId="0" applyNumberFormat="1" applyFont="1" applyFill="1" applyBorder="1" applyAlignment="1">
      <alignment horizontal="center" vertical="center" wrapText="1"/>
    </xf>
    <xf numFmtId="4" fontId="8" fillId="7" borderId="37" xfId="5" applyNumberFormat="1" applyFont="1" applyFill="1" applyBorder="1" applyAlignment="1">
      <alignment horizontal="right"/>
    </xf>
    <xf numFmtId="164" fontId="8" fillId="7" borderId="37" xfId="0" applyNumberFormat="1" applyFont="1" applyFill="1" applyBorder="1" applyAlignment="1">
      <alignment horizontal="right"/>
    </xf>
    <xf numFmtId="164" fontId="17" fillId="7" borderId="37" xfId="8" applyNumberFormat="1" applyFont="1" applyFill="1" applyBorder="1" applyAlignment="1"/>
    <xf numFmtId="0" fontId="21" fillId="7" borderId="18" xfId="6" applyFont="1" applyFill="1" applyBorder="1"/>
    <xf numFmtId="49" fontId="21" fillId="7" borderId="19" xfId="6" applyNumberFormat="1" applyFont="1" applyFill="1" applyBorder="1" applyAlignment="1">
      <alignment horizontal="center" wrapText="1"/>
    </xf>
    <xf numFmtId="49" fontId="21" fillId="7" borderId="20" xfId="6" applyNumberFormat="1" applyFont="1" applyFill="1" applyBorder="1" applyAlignment="1">
      <alignment horizontal="center" wrapText="1"/>
    </xf>
    <xf numFmtId="4" fontId="21" fillId="7" borderId="39" xfId="6" applyNumberFormat="1" applyFont="1" applyFill="1" applyBorder="1" applyAlignment="1">
      <alignment horizontal="right"/>
    </xf>
    <xf numFmtId="4" fontId="12" fillId="4" borderId="38" xfId="0" applyNumberFormat="1" applyFont="1" applyFill="1" applyBorder="1" applyAlignment="1">
      <alignment horizontal="right" vertical="center" wrapText="1"/>
    </xf>
    <xf numFmtId="4" fontId="8" fillId="2" borderId="38" xfId="0" applyNumberFormat="1" applyFont="1" applyFill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56" xfId="0" applyNumberFormat="1" applyFont="1" applyBorder="1" applyAlignment="1">
      <alignment horizontal="right"/>
    </xf>
    <xf numFmtId="4" fontId="9" fillId="0" borderId="52" xfId="0" applyNumberFormat="1" applyFont="1" applyBorder="1" applyAlignment="1">
      <alignment horizontal="right"/>
    </xf>
    <xf numFmtId="4" fontId="9" fillId="5" borderId="56" xfId="0" applyNumberFormat="1" applyFont="1" applyFill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9" fillId="5" borderId="24" xfId="0" applyNumberFormat="1" applyFont="1" applyFill="1" applyBorder="1" applyAlignment="1">
      <alignment horizontal="right"/>
    </xf>
    <xf numFmtId="4" fontId="9" fillId="5" borderId="24" xfId="5" applyNumberFormat="1" applyFont="1" applyFill="1" applyBorder="1" applyAlignment="1">
      <alignment horizontal="right"/>
    </xf>
    <xf numFmtId="4" fontId="9" fillId="0" borderId="24" xfId="5" applyNumberFormat="1" applyFont="1" applyBorder="1" applyAlignment="1">
      <alignment horizontal="right"/>
    </xf>
    <xf numFmtId="4" fontId="9" fillId="0" borderId="52" xfId="5" applyNumberFormat="1" applyFont="1" applyBorder="1" applyAlignment="1">
      <alignment horizontal="right"/>
    </xf>
    <xf numFmtId="4" fontId="8" fillId="2" borderId="38" xfId="5" applyNumberFormat="1" applyFont="1" applyFill="1" applyBorder="1" applyAlignment="1">
      <alignment horizontal="right"/>
    </xf>
    <xf numFmtId="4" fontId="9" fillId="5" borderId="56" xfId="5" applyNumberFormat="1" applyFont="1" applyFill="1" applyBorder="1" applyAlignment="1">
      <alignment horizontal="right"/>
    </xf>
    <xf numFmtId="4" fontId="9" fillId="3" borderId="24" xfId="5" applyNumberFormat="1" applyFont="1" applyFill="1" applyBorder="1" applyAlignment="1">
      <alignment horizontal="right"/>
    </xf>
    <xf numFmtId="4" fontId="9" fillId="3" borderId="52" xfId="5" applyNumberFormat="1" applyFont="1" applyFill="1" applyBorder="1" applyAlignment="1">
      <alignment horizontal="right"/>
    </xf>
    <xf numFmtId="4" fontId="8" fillId="2" borderId="38" xfId="5" applyNumberFormat="1" applyFont="1" applyFill="1" applyBorder="1" applyAlignment="1">
      <alignment horizontal="right" wrapText="1"/>
    </xf>
    <xf numFmtId="4" fontId="9" fillId="0" borderId="24" xfId="5" applyNumberFormat="1" applyFont="1" applyFill="1" applyBorder="1" applyAlignment="1">
      <alignment horizontal="right"/>
    </xf>
    <xf numFmtId="4" fontId="13" fillId="4" borderId="24" xfId="5" applyNumberFormat="1" applyFont="1" applyFill="1" applyBorder="1" applyAlignment="1">
      <alignment horizontal="right"/>
    </xf>
    <xf numFmtId="4" fontId="8" fillId="2" borderId="24" xfId="5" applyNumberFormat="1" applyFont="1" applyFill="1" applyBorder="1" applyAlignment="1">
      <alignment horizontal="right"/>
    </xf>
    <xf numFmtId="4" fontId="8" fillId="5" borderId="24" xfId="5" applyNumberFormat="1" applyFont="1" applyFill="1" applyBorder="1" applyAlignment="1">
      <alignment horizontal="right"/>
    </xf>
    <xf numFmtId="4" fontId="8" fillId="3" borderId="24" xfId="5" applyNumberFormat="1" applyFont="1" applyFill="1" applyBorder="1" applyAlignment="1">
      <alignment horizontal="right"/>
    </xf>
    <xf numFmtId="4" fontId="8" fillId="7" borderId="38" xfId="5" applyNumberFormat="1" applyFont="1" applyFill="1" applyBorder="1" applyAlignment="1">
      <alignment horizontal="right"/>
    </xf>
    <xf numFmtId="49" fontId="9" fillId="0" borderId="5" xfId="0" applyNumberFormat="1" applyFont="1" applyBorder="1" applyAlignment="1">
      <alignment horizontal="center" shrinkToFit="1"/>
    </xf>
    <xf numFmtId="164" fontId="9" fillId="0" borderId="5" xfId="0" applyNumberFormat="1" applyFont="1" applyBorder="1" applyAlignment="1">
      <alignment horizontal="right"/>
    </xf>
    <xf numFmtId="164" fontId="18" fillId="0" borderId="5" xfId="8" applyNumberFormat="1" applyFont="1" applyBorder="1" applyAlignment="1"/>
    <xf numFmtId="4" fontId="9" fillId="0" borderId="22" xfId="5" applyNumberFormat="1" applyFont="1" applyBorder="1" applyAlignment="1">
      <alignment horizontal="right"/>
    </xf>
    <xf numFmtId="0" fontId="27" fillId="7" borderId="13" xfId="0" applyNumberFormat="1" applyFont="1" applyFill="1" applyBorder="1" applyAlignment="1">
      <alignment horizontal="center" vertical="center"/>
    </xf>
    <xf numFmtId="0" fontId="27" fillId="7" borderId="14" xfId="0" applyNumberFormat="1" applyFont="1" applyFill="1" applyBorder="1" applyAlignment="1">
      <alignment horizontal="center" vertical="center"/>
    </xf>
    <xf numFmtId="0" fontId="27" fillId="7" borderId="15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7" borderId="41" xfId="0" applyNumberFormat="1" applyFont="1" applyFill="1" applyBorder="1" applyAlignment="1">
      <alignment horizontal="center" vertical="center"/>
    </xf>
    <xf numFmtId="0" fontId="8" fillId="7" borderId="42" xfId="0" applyNumberFormat="1" applyFont="1" applyFill="1" applyBorder="1" applyAlignment="1">
      <alignment horizontal="center" vertical="center"/>
    </xf>
    <xf numFmtId="0" fontId="8" fillId="7" borderId="40" xfId="0" applyNumberFormat="1" applyFont="1" applyFill="1" applyBorder="1" applyAlignment="1">
      <alignment horizontal="center" vertical="center"/>
    </xf>
    <xf numFmtId="0" fontId="8" fillId="7" borderId="21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Border="1" applyAlignment="1">
      <alignment horizontal="center" vertical="center"/>
    </xf>
    <xf numFmtId="0" fontId="8" fillId="7" borderId="43" xfId="0" applyNumberFormat="1" applyFont="1" applyFill="1" applyBorder="1" applyAlignment="1">
      <alignment horizontal="center" vertical="center"/>
    </xf>
    <xf numFmtId="0" fontId="8" fillId="7" borderId="44" xfId="0" applyNumberFormat="1" applyFont="1" applyFill="1" applyBorder="1" applyAlignment="1">
      <alignment horizontal="center" vertical="center"/>
    </xf>
    <xf numFmtId="0" fontId="8" fillId="7" borderId="45" xfId="0" applyNumberFormat="1" applyFont="1" applyFill="1" applyBorder="1" applyAlignment="1">
      <alignment horizontal="center" vertical="center"/>
    </xf>
    <xf numFmtId="0" fontId="8" fillId="7" borderId="46" xfId="0" applyNumberFormat="1" applyFont="1" applyFill="1" applyBorder="1" applyAlignment="1">
      <alignment horizontal="center" vertical="center"/>
    </xf>
    <xf numFmtId="164" fontId="8" fillId="7" borderId="47" xfId="0" applyNumberFormat="1" applyFont="1" applyFill="1" applyBorder="1" applyAlignment="1">
      <alignment horizontal="center" vertical="center" wrapText="1"/>
    </xf>
    <xf numFmtId="164" fontId="8" fillId="7" borderId="48" xfId="0" applyNumberFormat="1" applyFont="1" applyFill="1" applyBorder="1" applyAlignment="1">
      <alignment horizontal="center" vertical="center" wrapText="1"/>
    </xf>
    <xf numFmtId="164" fontId="8" fillId="7" borderId="4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64" fontId="8" fillId="7" borderId="47" xfId="0" applyNumberFormat="1" applyFont="1" applyFill="1" applyBorder="1" applyAlignment="1">
      <alignment horizontal="center" vertical="center"/>
    </xf>
    <xf numFmtId="164" fontId="8" fillId="7" borderId="48" xfId="0" applyNumberFormat="1" applyFont="1" applyFill="1" applyBorder="1" applyAlignment="1">
      <alignment horizontal="center" vertical="center"/>
    </xf>
    <xf numFmtId="164" fontId="8" fillId="7" borderId="49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4" fontId="26" fillId="7" borderId="13" xfId="6" applyNumberFormat="1" applyFont="1" applyFill="1" applyBorder="1" applyAlignment="1">
      <alignment horizontal="center"/>
    </xf>
    <xf numFmtId="4" fontId="26" fillId="7" borderId="15" xfId="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6" applyFont="1" applyAlignment="1">
      <alignment horizontal="center"/>
    </xf>
    <xf numFmtId="3" fontId="8" fillId="3" borderId="50" xfId="6" applyNumberFormat="1" applyFont="1" applyFill="1" applyBorder="1" applyAlignment="1">
      <alignment horizontal="center" wrapText="1"/>
    </xf>
    <xf numFmtId="3" fontId="8" fillId="3" borderId="40" xfId="6" applyNumberFormat="1" applyFont="1" applyFill="1" applyBorder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7"/>
  <sheetViews>
    <sheetView topLeftCell="A166" zoomScale="75" zoomScaleNormal="75" workbookViewId="0">
      <selection activeCell="E182" sqref="E182:E183"/>
    </sheetView>
  </sheetViews>
  <sheetFormatPr defaultColWidth="19.42578125" defaultRowHeight="18.75"/>
  <cols>
    <col min="1" max="1" width="32.42578125" style="28" customWidth="1"/>
    <col min="2" max="2" width="39.85546875" style="29" customWidth="1"/>
    <col min="3" max="3" width="19.7109375" style="2" bestFit="1" customWidth="1"/>
    <col min="4" max="4" width="19.7109375" style="30" bestFit="1" customWidth="1"/>
    <col min="5" max="5" width="17" style="30" customWidth="1"/>
    <col min="6" max="6" width="20" style="1" bestFit="1" customWidth="1"/>
    <col min="7" max="7" width="21" style="1" customWidth="1"/>
    <col min="8" max="8" width="20" style="1" bestFit="1" customWidth="1"/>
    <col min="9" max="9" width="15.5703125" style="1" customWidth="1"/>
    <col min="10" max="10" width="19.7109375" style="1" bestFit="1" customWidth="1"/>
    <col min="11" max="11" width="16.85546875" style="1" customWidth="1"/>
    <col min="12" max="12" width="19" style="1" customWidth="1"/>
    <col min="13" max="13" width="21.42578125" style="1" customWidth="1"/>
    <col min="14" max="15" width="19.7109375" style="1" bestFit="1" customWidth="1"/>
    <col min="16" max="16" width="16.28515625" style="1" customWidth="1"/>
    <col min="17" max="17" width="19.7109375" style="1" bestFit="1" customWidth="1"/>
    <col min="18" max="18" width="16.140625" style="1" customWidth="1"/>
    <col min="19" max="19" width="19.7109375" style="1" bestFit="1" customWidth="1"/>
    <col min="20" max="20" width="19.5703125" style="1" bestFit="1" customWidth="1"/>
    <col min="21" max="67" width="19.42578125" style="35"/>
    <col min="68" max="16384" width="19.42578125" style="1"/>
  </cols>
  <sheetData>
    <row r="1" spans="1:21" ht="33.75" customHeight="1" thickBot="1">
      <c r="A1" s="284" t="s">
        <v>67</v>
      </c>
      <c r="B1" s="285"/>
      <c r="C1" s="285"/>
      <c r="D1" s="286"/>
      <c r="E1" s="181"/>
      <c r="U1" s="69"/>
    </row>
    <row r="2" spans="1:21" ht="20.25" customHeight="1">
      <c r="A2" s="303" t="s">
        <v>187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69"/>
    </row>
    <row r="3" spans="1:21" ht="20.25" customHeight="1">
      <c r="A3" s="4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173"/>
      <c r="N3" s="5"/>
      <c r="O3" s="3"/>
      <c r="P3" s="175"/>
      <c r="Q3" s="3"/>
      <c r="R3" s="175"/>
      <c r="S3" s="3"/>
      <c r="T3" s="3"/>
      <c r="U3" s="69"/>
    </row>
    <row r="4" spans="1:21" ht="18" customHeight="1">
      <c r="A4" s="6" t="s">
        <v>12</v>
      </c>
      <c r="B4" s="7"/>
      <c r="C4" s="8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ht="22.5" customHeight="1">
      <c r="A5" s="12" t="s">
        <v>67</v>
      </c>
      <c r="B5" s="13"/>
      <c r="C5" s="14"/>
      <c r="D5" s="15"/>
      <c r="E5" s="15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6.5" customHeight="1" thickBot="1">
      <c r="A6" s="16"/>
      <c r="B6" s="10"/>
      <c r="C6" s="11"/>
      <c r="D6" s="15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36.75" thickBot="1">
      <c r="A7" s="189" t="s">
        <v>13</v>
      </c>
      <c r="B7" s="190" t="s">
        <v>185</v>
      </c>
      <c r="C7" s="182" t="s">
        <v>171</v>
      </c>
      <c r="D7" s="183" t="s">
        <v>186</v>
      </c>
      <c r="E7" s="178"/>
      <c r="F7" s="287" t="s">
        <v>76</v>
      </c>
      <c r="G7" s="287"/>
      <c r="H7" s="287"/>
      <c r="I7" s="287"/>
      <c r="J7" s="287"/>
      <c r="K7" s="287"/>
      <c r="L7" s="287"/>
      <c r="M7" s="287"/>
      <c r="N7" s="287"/>
      <c r="O7" s="287"/>
      <c r="P7" s="172"/>
      <c r="Q7" s="18"/>
      <c r="R7" s="18"/>
      <c r="S7" s="287"/>
      <c r="T7" s="287"/>
    </row>
    <row r="8" spans="1:21" ht="19.5" customHeight="1">
      <c r="A8" s="165" t="s">
        <v>9</v>
      </c>
      <c r="B8" s="166">
        <f>D173+E173+F173+G173+H173+I173+J173+K173</f>
        <v>6799100</v>
      </c>
      <c r="C8" s="184">
        <v>7282065</v>
      </c>
      <c r="D8" s="185">
        <f>C8</f>
        <v>7282065</v>
      </c>
      <c r="E8" s="179"/>
      <c r="F8" s="287"/>
      <c r="G8" s="287"/>
      <c r="H8" s="287"/>
      <c r="I8" s="287"/>
      <c r="J8" s="287"/>
      <c r="K8" s="287"/>
      <c r="L8" s="290"/>
      <c r="M8" s="290"/>
      <c r="N8" s="290"/>
      <c r="O8" s="290"/>
      <c r="P8" s="174"/>
      <c r="Q8" s="20"/>
      <c r="R8" s="20"/>
      <c r="S8" s="288"/>
      <c r="T8" s="288"/>
    </row>
    <row r="9" spans="1:21" ht="36.75" customHeight="1">
      <c r="A9" s="74" t="s">
        <v>60</v>
      </c>
      <c r="B9" s="19">
        <v>700</v>
      </c>
      <c r="C9" s="186">
        <v>700</v>
      </c>
      <c r="D9" s="187">
        <v>700</v>
      </c>
      <c r="E9" s="179"/>
      <c r="F9" s="287" t="s">
        <v>151</v>
      </c>
      <c r="G9" s="287"/>
      <c r="H9" s="287"/>
      <c r="I9" s="287"/>
      <c r="J9" s="287"/>
      <c r="K9" s="287"/>
      <c r="L9" s="287"/>
      <c r="M9" s="287"/>
      <c r="N9" s="287"/>
      <c r="O9" s="287"/>
      <c r="P9" s="172"/>
      <c r="Q9" s="21"/>
      <c r="R9" s="21"/>
      <c r="S9" s="288"/>
      <c r="T9" s="288"/>
    </row>
    <row r="10" spans="1:21" ht="21" customHeight="1">
      <c r="A10" s="74" t="s">
        <v>150</v>
      </c>
      <c r="B10" s="19">
        <f>L173+M173+L175+M175-700</f>
        <v>553600</v>
      </c>
      <c r="C10" s="186">
        <v>596600</v>
      </c>
      <c r="D10" s="187">
        <v>596600</v>
      </c>
      <c r="E10" s="179"/>
      <c r="F10" s="73"/>
      <c r="G10" s="172"/>
      <c r="H10" s="17"/>
      <c r="I10" s="172"/>
      <c r="J10" s="17"/>
      <c r="K10" s="172"/>
      <c r="L10" s="17"/>
      <c r="M10" s="172"/>
      <c r="N10" s="17"/>
      <c r="O10" s="17"/>
      <c r="P10" s="172"/>
      <c r="Q10" s="21"/>
      <c r="R10" s="21"/>
      <c r="S10" s="22"/>
      <c r="T10" s="22"/>
    </row>
    <row r="11" spans="1:21" ht="34.5" customHeight="1">
      <c r="A11" s="75" t="s">
        <v>8</v>
      </c>
      <c r="B11" s="23">
        <v>0</v>
      </c>
      <c r="C11" s="186">
        <v>0</v>
      </c>
      <c r="D11" s="187">
        <v>0</v>
      </c>
      <c r="E11" s="179"/>
      <c r="F11" s="287" t="s">
        <v>77</v>
      </c>
      <c r="G11" s="287"/>
      <c r="H11" s="287"/>
      <c r="I11" s="287"/>
      <c r="J11" s="287"/>
      <c r="K11" s="287"/>
      <c r="L11" s="290"/>
      <c r="M11" s="290"/>
      <c r="N11" s="290"/>
      <c r="O11" s="290"/>
      <c r="P11" s="174"/>
      <c r="Q11" s="21"/>
      <c r="R11" s="21"/>
      <c r="S11" s="288"/>
      <c r="T11" s="288"/>
    </row>
    <row r="12" spans="1:21">
      <c r="A12" s="76" t="s">
        <v>1</v>
      </c>
      <c r="B12" s="19">
        <f>R173</f>
        <v>4000</v>
      </c>
      <c r="C12" s="186">
        <v>0</v>
      </c>
      <c r="D12" s="187">
        <v>0</v>
      </c>
      <c r="E12" s="179"/>
      <c r="F12" s="309" t="s">
        <v>78</v>
      </c>
      <c r="G12" s="309"/>
      <c r="H12" s="309"/>
      <c r="I12" s="309"/>
      <c r="J12" s="309"/>
      <c r="K12" s="309"/>
      <c r="L12" s="310"/>
      <c r="M12" s="310"/>
      <c r="N12" s="310"/>
      <c r="O12" s="310"/>
      <c r="P12" s="171"/>
      <c r="Q12" s="24"/>
      <c r="R12" s="24"/>
      <c r="S12" s="310"/>
      <c r="T12" s="310"/>
    </row>
    <row r="13" spans="1:21" ht="19.5" thickBot="1">
      <c r="A13" s="76" t="s">
        <v>11</v>
      </c>
      <c r="B13" s="19">
        <f>O173+P173</f>
        <v>72400</v>
      </c>
      <c r="C13" s="186">
        <v>81400</v>
      </c>
      <c r="D13" s="187">
        <v>81400</v>
      </c>
      <c r="E13" s="179"/>
      <c r="F13" s="10"/>
      <c r="G13" s="10"/>
      <c r="H13" s="10"/>
      <c r="I13" s="10"/>
      <c r="J13" s="10"/>
      <c r="K13" s="10"/>
      <c r="L13" s="25"/>
      <c r="M13" s="25"/>
      <c r="N13" s="25"/>
      <c r="O13" s="10"/>
      <c r="P13" s="10"/>
      <c r="Q13" s="10"/>
      <c r="R13" s="10"/>
      <c r="S13" s="10"/>
      <c r="T13" s="10"/>
    </row>
    <row r="14" spans="1:21" ht="19.5" thickBot="1">
      <c r="A14" s="191" t="s">
        <v>14</v>
      </c>
      <c r="B14" s="192">
        <f>SUM(B8:B13)</f>
        <v>7429800</v>
      </c>
      <c r="C14" s="184">
        <f>SUM(C8:C13)</f>
        <v>7960765</v>
      </c>
      <c r="D14" s="188">
        <f>SUM(D8:D13)</f>
        <v>7960765</v>
      </c>
      <c r="E14" s="179"/>
      <c r="F14" s="10"/>
      <c r="G14" s="10"/>
      <c r="H14" s="10"/>
      <c r="I14" s="10"/>
      <c r="J14" s="10"/>
      <c r="K14" s="10"/>
      <c r="L14" s="27"/>
      <c r="M14" s="27"/>
      <c r="N14" s="27"/>
      <c r="O14" s="10"/>
      <c r="P14" s="10"/>
      <c r="Q14" s="10"/>
      <c r="R14" s="10"/>
      <c r="S14" s="10"/>
      <c r="T14" s="10"/>
    </row>
    <row r="15" spans="1:21" ht="37.5" customHeight="1" thickBot="1">
      <c r="A15" s="167" t="s">
        <v>179</v>
      </c>
      <c r="B15" s="168">
        <v>-110000</v>
      </c>
      <c r="C15" s="168">
        <v>-80000</v>
      </c>
      <c r="D15" s="169">
        <v>-80000</v>
      </c>
      <c r="E15" s="180"/>
      <c r="S15" s="10"/>
      <c r="T15" s="10"/>
    </row>
    <row r="16" spans="1:21" ht="22.5" customHeight="1" thickBot="1">
      <c r="A16" s="193" t="s">
        <v>14</v>
      </c>
      <c r="B16" s="194">
        <f>B14+B15</f>
        <v>7319800</v>
      </c>
      <c r="C16" s="194">
        <f>C14+C15</f>
        <v>7880765</v>
      </c>
      <c r="D16" s="195">
        <f>C16</f>
        <v>7880765</v>
      </c>
      <c r="E16" s="26"/>
      <c r="S16" s="10"/>
      <c r="T16" s="10"/>
    </row>
    <row r="17" spans="1:67" ht="30.75" customHeight="1">
      <c r="B17" s="2"/>
      <c r="S17" s="10"/>
      <c r="T17" s="10"/>
    </row>
    <row r="18" spans="1:67" s="30" customFormat="1" ht="21.75" customHeight="1" thickBot="1">
      <c r="A18" s="33" t="s">
        <v>15</v>
      </c>
      <c r="B18" s="34"/>
      <c r="C18" s="11"/>
      <c r="D18" s="34" t="s">
        <v>68</v>
      </c>
      <c r="E18" s="34"/>
      <c r="F18" s="13"/>
      <c r="G18" s="13"/>
      <c r="H18" s="13"/>
      <c r="I18" s="13"/>
      <c r="J18" s="13"/>
      <c r="K18" s="13"/>
      <c r="L18" s="13"/>
      <c r="M18" s="13"/>
      <c r="N18" s="13"/>
      <c r="O18" s="10"/>
      <c r="P18" s="10"/>
      <c r="Q18" s="10"/>
      <c r="R18" s="1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7" ht="107.25" customHeight="1" thickBot="1">
      <c r="A19" s="196" t="s">
        <v>16</v>
      </c>
      <c r="B19" s="197" t="s">
        <v>0</v>
      </c>
      <c r="C19" s="182" t="s">
        <v>175</v>
      </c>
      <c r="D19" s="198" t="s">
        <v>70</v>
      </c>
      <c r="E19" s="198" t="s">
        <v>188</v>
      </c>
      <c r="F19" s="198" t="s">
        <v>72</v>
      </c>
      <c r="G19" s="198" t="s">
        <v>188</v>
      </c>
      <c r="H19" s="198" t="s">
        <v>73</v>
      </c>
      <c r="I19" s="198" t="s">
        <v>188</v>
      </c>
      <c r="J19" s="198" t="s">
        <v>71</v>
      </c>
      <c r="K19" s="198" t="s">
        <v>188</v>
      </c>
      <c r="L19" s="198" t="s">
        <v>69</v>
      </c>
      <c r="M19" s="198" t="s">
        <v>188</v>
      </c>
      <c r="N19" s="198" t="s">
        <v>8</v>
      </c>
      <c r="O19" s="198" t="s">
        <v>11</v>
      </c>
      <c r="P19" s="198" t="s">
        <v>190</v>
      </c>
      <c r="Q19" s="198" t="s">
        <v>1</v>
      </c>
      <c r="R19" s="198" t="s">
        <v>188</v>
      </c>
      <c r="S19" s="198" t="s">
        <v>154</v>
      </c>
      <c r="T19" s="198" t="s">
        <v>23</v>
      </c>
    </row>
    <row r="20" spans="1:67" ht="19.5" thickBot="1">
      <c r="A20" s="219">
        <v>3</v>
      </c>
      <c r="B20" s="220"/>
      <c r="C20" s="221">
        <f t="shared" ref="C20:C51" si="0">D20+E20+F20+G20+H20+I20+J20+K20+L20+M20+N20+O20+P20+Q20+R20+S20+T20</f>
        <v>7227800</v>
      </c>
      <c r="D20" s="222">
        <f>D21+D29</f>
        <v>6048000</v>
      </c>
      <c r="E20" s="222">
        <f>E21+E29</f>
        <v>-177000</v>
      </c>
      <c r="F20" s="223">
        <f>F29+F135</f>
        <v>852000</v>
      </c>
      <c r="G20" s="223">
        <f>G29+G135</f>
        <v>-157000.00000000003</v>
      </c>
      <c r="H20" s="224">
        <f>H29</f>
        <v>362065</v>
      </c>
      <c r="I20" s="224">
        <f>I29</f>
        <v>-140965</v>
      </c>
      <c r="J20" s="225">
        <f>J21+J29</f>
        <v>20000</v>
      </c>
      <c r="K20" s="225">
        <f>K21</f>
        <v>-8000</v>
      </c>
      <c r="L20" s="225">
        <f>L29+L135</f>
        <v>343300</v>
      </c>
      <c r="M20" s="225">
        <f>M29</f>
        <v>9000</v>
      </c>
      <c r="N20" s="224">
        <v>0</v>
      </c>
      <c r="O20" s="224">
        <f>O21+O29</f>
        <v>81400</v>
      </c>
      <c r="P20" s="224">
        <f>P29</f>
        <v>-9000</v>
      </c>
      <c r="Q20" s="224">
        <v>0</v>
      </c>
      <c r="R20" s="224">
        <f>R29</f>
        <v>4000</v>
      </c>
      <c r="S20" s="224">
        <v>0</v>
      </c>
      <c r="T20" s="258">
        <v>0</v>
      </c>
    </row>
    <row r="21" spans="1:67" ht="19.5" thickBot="1">
      <c r="A21" s="160">
        <v>31</v>
      </c>
      <c r="B21" s="161" t="s">
        <v>7</v>
      </c>
      <c r="C21" s="162">
        <f t="shared" si="0"/>
        <v>5790000</v>
      </c>
      <c r="D21" s="163">
        <f>D22+D24+D26</f>
        <v>5852000</v>
      </c>
      <c r="E21" s="163">
        <f>E26</f>
        <v>-127000</v>
      </c>
      <c r="F21" s="164">
        <v>0</v>
      </c>
      <c r="G21" s="164">
        <v>0</v>
      </c>
      <c r="H21" s="164">
        <v>0</v>
      </c>
      <c r="I21" s="164">
        <v>0</v>
      </c>
      <c r="J21" s="163">
        <f>J24</f>
        <v>20000</v>
      </c>
      <c r="K21" s="163">
        <f>K24</f>
        <v>-8000</v>
      </c>
      <c r="L21" s="163">
        <v>0</v>
      </c>
      <c r="M21" s="163">
        <v>0</v>
      </c>
      <c r="N21" s="164">
        <v>0</v>
      </c>
      <c r="O21" s="164">
        <f>O22</f>
        <v>53000</v>
      </c>
      <c r="P21" s="164">
        <v>0</v>
      </c>
      <c r="Q21" s="164">
        <v>0</v>
      </c>
      <c r="R21" s="164">
        <v>0</v>
      </c>
      <c r="S21" s="164">
        <v>0</v>
      </c>
      <c r="T21" s="259">
        <v>0</v>
      </c>
    </row>
    <row r="22" spans="1:67" s="36" customFormat="1" ht="19.5" thickBot="1">
      <c r="A22" s="160">
        <v>311</v>
      </c>
      <c r="B22" s="161" t="s">
        <v>19</v>
      </c>
      <c r="C22" s="162">
        <f t="shared" si="0"/>
        <v>4853000</v>
      </c>
      <c r="D22" s="163">
        <f>D23</f>
        <v>4800000</v>
      </c>
      <c r="E22" s="163">
        <v>0</v>
      </c>
      <c r="F22" s="164">
        <v>0</v>
      </c>
      <c r="G22" s="164">
        <v>0</v>
      </c>
      <c r="H22" s="164">
        <v>0</v>
      </c>
      <c r="I22" s="164">
        <v>0</v>
      </c>
      <c r="J22" s="163">
        <v>0</v>
      </c>
      <c r="K22" s="163">
        <v>0</v>
      </c>
      <c r="L22" s="163">
        <v>0</v>
      </c>
      <c r="M22" s="163">
        <v>0</v>
      </c>
      <c r="N22" s="164">
        <v>0</v>
      </c>
      <c r="O22" s="164">
        <f>O23</f>
        <v>53000</v>
      </c>
      <c r="P22" s="164">
        <v>0</v>
      </c>
      <c r="Q22" s="164">
        <v>0</v>
      </c>
      <c r="R22" s="164">
        <v>0</v>
      </c>
      <c r="S22" s="164">
        <v>0</v>
      </c>
      <c r="T22" s="259">
        <v>0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</row>
    <row r="23" spans="1:67" ht="19.5" thickBot="1">
      <c r="A23" s="227">
        <v>31111</v>
      </c>
      <c r="B23" s="228" t="s">
        <v>28</v>
      </c>
      <c r="C23" s="241">
        <f t="shared" si="0"/>
        <v>4853000</v>
      </c>
      <c r="D23" s="229">
        <v>4800000</v>
      </c>
      <c r="E23" s="229">
        <v>0</v>
      </c>
      <c r="F23" s="230">
        <v>0</v>
      </c>
      <c r="G23" s="230">
        <v>0</v>
      </c>
      <c r="H23" s="230">
        <v>0</v>
      </c>
      <c r="I23" s="230">
        <v>0</v>
      </c>
      <c r="J23" s="229">
        <v>0</v>
      </c>
      <c r="K23" s="229">
        <v>0</v>
      </c>
      <c r="L23" s="229">
        <v>0</v>
      </c>
      <c r="M23" s="229">
        <v>0</v>
      </c>
      <c r="N23" s="230">
        <v>0</v>
      </c>
      <c r="O23" s="230">
        <v>53000</v>
      </c>
      <c r="P23" s="230">
        <v>0</v>
      </c>
      <c r="Q23" s="230">
        <v>0</v>
      </c>
      <c r="R23" s="230">
        <v>0</v>
      </c>
      <c r="S23" s="230">
        <v>0</v>
      </c>
      <c r="T23" s="260">
        <v>0</v>
      </c>
    </row>
    <row r="24" spans="1:67" s="36" customFormat="1" ht="19.5" thickBot="1">
      <c r="A24" s="160">
        <v>312</v>
      </c>
      <c r="B24" s="161" t="s">
        <v>17</v>
      </c>
      <c r="C24" s="162">
        <f t="shared" si="0"/>
        <v>182000</v>
      </c>
      <c r="D24" s="163">
        <f>D25</f>
        <v>170000</v>
      </c>
      <c r="E24" s="163">
        <v>0</v>
      </c>
      <c r="F24" s="164">
        <v>0</v>
      </c>
      <c r="G24" s="164">
        <v>0</v>
      </c>
      <c r="H24" s="164">
        <v>0</v>
      </c>
      <c r="I24" s="164">
        <v>0</v>
      </c>
      <c r="J24" s="163">
        <f>J25</f>
        <v>20000</v>
      </c>
      <c r="K24" s="163">
        <f>K25</f>
        <v>-8000</v>
      </c>
      <c r="L24" s="163">
        <v>0</v>
      </c>
      <c r="M24" s="163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259">
        <v>0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</row>
    <row r="25" spans="1:67" ht="19.5" thickBot="1">
      <c r="A25" s="227">
        <v>3121</v>
      </c>
      <c r="B25" s="228" t="s">
        <v>29</v>
      </c>
      <c r="C25" s="241">
        <f t="shared" si="0"/>
        <v>182000</v>
      </c>
      <c r="D25" s="229">
        <v>170000</v>
      </c>
      <c r="E25" s="229">
        <v>0</v>
      </c>
      <c r="F25" s="230">
        <v>0</v>
      </c>
      <c r="G25" s="230">
        <v>0</v>
      </c>
      <c r="H25" s="230">
        <v>0</v>
      </c>
      <c r="I25" s="230">
        <v>0</v>
      </c>
      <c r="J25" s="229">
        <v>20000</v>
      </c>
      <c r="K25" s="229">
        <v>-8000</v>
      </c>
      <c r="L25" s="229">
        <v>0</v>
      </c>
      <c r="M25" s="229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60">
        <v>0</v>
      </c>
    </row>
    <row r="26" spans="1:67" s="36" customFormat="1" ht="19.5" thickBot="1">
      <c r="A26" s="160">
        <v>313</v>
      </c>
      <c r="B26" s="161" t="s">
        <v>25</v>
      </c>
      <c r="C26" s="162">
        <f t="shared" si="0"/>
        <v>755000</v>
      </c>
      <c r="D26" s="163">
        <f>D27+D28</f>
        <v>882000</v>
      </c>
      <c r="E26" s="163">
        <f>E28</f>
        <v>-127000</v>
      </c>
      <c r="F26" s="164">
        <v>0</v>
      </c>
      <c r="G26" s="164">
        <v>0</v>
      </c>
      <c r="H26" s="164">
        <v>0</v>
      </c>
      <c r="I26" s="164">
        <v>0</v>
      </c>
      <c r="J26" s="163">
        <v>0</v>
      </c>
      <c r="K26" s="163">
        <v>0</v>
      </c>
      <c r="L26" s="163">
        <v>0</v>
      </c>
      <c r="M26" s="163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259">
        <v>0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67">
      <c r="A27" s="226">
        <v>3132</v>
      </c>
      <c r="B27" s="38" t="s">
        <v>30</v>
      </c>
      <c r="C27" s="242">
        <f t="shared" si="0"/>
        <v>755000</v>
      </c>
      <c r="D27" s="99">
        <v>755000</v>
      </c>
      <c r="E27" s="99">
        <v>0</v>
      </c>
      <c r="F27" s="79">
        <v>0</v>
      </c>
      <c r="G27" s="79">
        <v>0</v>
      </c>
      <c r="H27" s="79">
        <v>0</v>
      </c>
      <c r="I27" s="79">
        <v>0</v>
      </c>
      <c r="J27" s="99">
        <v>0</v>
      </c>
      <c r="K27" s="99">
        <v>0</v>
      </c>
      <c r="L27" s="99">
        <v>0</v>
      </c>
      <c r="M27" s="9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261">
        <v>0</v>
      </c>
    </row>
    <row r="28" spans="1:67" ht="19.5" thickBot="1">
      <c r="A28" s="231">
        <v>3133</v>
      </c>
      <c r="B28" s="39" t="s">
        <v>31</v>
      </c>
      <c r="C28" s="243">
        <f t="shared" si="0"/>
        <v>0</v>
      </c>
      <c r="D28" s="108">
        <v>127000</v>
      </c>
      <c r="E28" s="108">
        <v>-127000</v>
      </c>
      <c r="F28" s="80">
        <v>0</v>
      </c>
      <c r="G28" s="80">
        <v>0</v>
      </c>
      <c r="H28" s="78">
        <v>0</v>
      </c>
      <c r="I28" s="78">
        <v>0</v>
      </c>
      <c r="J28" s="108">
        <v>0</v>
      </c>
      <c r="K28" s="108">
        <v>0</v>
      </c>
      <c r="L28" s="108">
        <v>0</v>
      </c>
      <c r="M28" s="10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262">
        <v>0</v>
      </c>
    </row>
    <row r="29" spans="1:67" ht="22.5" customHeight="1" thickBot="1">
      <c r="A29" s="160">
        <v>32</v>
      </c>
      <c r="B29" s="161" t="s">
        <v>18</v>
      </c>
      <c r="C29" s="162">
        <f t="shared" si="0"/>
        <v>1429500</v>
      </c>
      <c r="D29" s="163">
        <f>D69+D120</f>
        <v>196000</v>
      </c>
      <c r="E29" s="163">
        <f>E69</f>
        <v>-50000</v>
      </c>
      <c r="F29" s="232">
        <f>F30+F46+F69+F116+F120</f>
        <v>847000</v>
      </c>
      <c r="G29" s="232">
        <f>G30+G46+G69+G116+G120</f>
        <v>-156000.00000000003</v>
      </c>
      <c r="H29" s="164">
        <f>H46+H69+H116</f>
        <v>362065</v>
      </c>
      <c r="I29" s="164">
        <f>I46+I69+I116</f>
        <v>-140965</v>
      </c>
      <c r="J29" s="163">
        <f>J30</f>
        <v>0</v>
      </c>
      <c r="K29" s="163">
        <f>K30</f>
        <v>0</v>
      </c>
      <c r="L29" s="233">
        <f>L30+L46+L69+L116+L120</f>
        <v>339000</v>
      </c>
      <c r="M29" s="233">
        <f>M30+M46+M69+M116+M120</f>
        <v>9000</v>
      </c>
      <c r="N29" s="164">
        <v>0</v>
      </c>
      <c r="O29" s="164">
        <f>O30+O116</f>
        <v>28400</v>
      </c>
      <c r="P29" s="164">
        <f>P69+P116</f>
        <v>-9000</v>
      </c>
      <c r="Q29" s="164">
        <v>0</v>
      </c>
      <c r="R29" s="164">
        <f>R69</f>
        <v>4000</v>
      </c>
      <c r="S29" s="164">
        <v>0</v>
      </c>
      <c r="T29" s="259">
        <v>0</v>
      </c>
    </row>
    <row r="30" spans="1:67" s="36" customFormat="1" ht="39.75" customHeight="1" thickBot="1">
      <c r="A30" s="160">
        <v>321</v>
      </c>
      <c r="B30" s="236" t="s">
        <v>61</v>
      </c>
      <c r="C30" s="162">
        <f t="shared" si="0"/>
        <v>451029.32999999996</v>
      </c>
      <c r="D30" s="237">
        <v>0</v>
      </c>
      <c r="E30" s="237">
        <v>0</v>
      </c>
      <c r="F30" s="232">
        <f>F31+F39+F40+F43</f>
        <v>575500</v>
      </c>
      <c r="G30" s="232">
        <f>G31+G39+G40+G43</f>
        <v>-165870.67000000001</v>
      </c>
      <c r="H30" s="164">
        <v>0</v>
      </c>
      <c r="I30" s="164">
        <v>0</v>
      </c>
      <c r="J30" s="163">
        <f>J39</f>
        <v>0</v>
      </c>
      <c r="K30" s="163">
        <f>K39</f>
        <v>0</v>
      </c>
      <c r="L30" s="233">
        <f>L31+L39+L40+L43</f>
        <v>41000</v>
      </c>
      <c r="M30" s="233">
        <f>M31+M39+M40+M43</f>
        <v>-8000</v>
      </c>
      <c r="N30" s="164">
        <v>0</v>
      </c>
      <c r="O30" s="164">
        <f>O39</f>
        <v>8400</v>
      </c>
      <c r="P30" s="164">
        <v>0</v>
      </c>
      <c r="Q30" s="164">
        <v>0</v>
      </c>
      <c r="R30" s="164">
        <v>0</v>
      </c>
      <c r="S30" s="164">
        <v>0</v>
      </c>
      <c r="T30" s="259">
        <v>0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</row>
    <row r="31" spans="1:67" s="42" customFormat="1">
      <c r="A31" s="234">
        <v>3211</v>
      </c>
      <c r="B31" s="41" t="s">
        <v>32</v>
      </c>
      <c r="C31" s="245">
        <f t="shared" si="0"/>
        <v>46145.279999999999</v>
      </c>
      <c r="D31" s="93">
        <v>0</v>
      </c>
      <c r="E31" s="93">
        <v>0</v>
      </c>
      <c r="F31" s="81">
        <f>F32+F33+F34+F35+F36+F37+F38</f>
        <v>18500</v>
      </c>
      <c r="G31" s="81">
        <f>G32+G34+G36</f>
        <v>645.27999999999975</v>
      </c>
      <c r="H31" s="82">
        <v>0</v>
      </c>
      <c r="I31" s="82">
        <v>0</v>
      </c>
      <c r="J31" s="100">
        <v>0</v>
      </c>
      <c r="K31" s="100">
        <v>0</v>
      </c>
      <c r="L31" s="176">
        <f>L32+L33+L34+L35+L36+L37</f>
        <v>32000</v>
      </c>
      <c r="M31" s="176">
        <f>M32+M33+M34+M35+M36</f>
        <v>-5000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263">
        <v>0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67">
      <c r="A32" s="214">
        <v>32111</v>
      </c>
      <c r="B32" s="46" t="s">
        <v>79</v>
      </c>
      <c r="C32" s="244">
        <f t="shared" si="0"/>
        <v>16645.28</v>
      </c>
      <c r="D32" s="95">
        <v>0</v>
      </c>
      <c r="E32" s="95">
        <v>0</v>
      </c>
      <c r="F32" s="86">
        <v>14000</v>
      </c>
      <c r="G32" s="86">
        <v>-4354.72</v>
      </c>
      <c r="H32" s="77">
        <v>0</v>
      </c>
      <c r="I32" s="77">
        <v>0</v>
      </c>
      <c r="J32" s="106">
        <v>0</v>
      </c>
      <c r="K32" s="106">
        <v>0</v>
      </c>
      <c r="L32" s="110">
        <v>5000</v>
      </c>
      <c r="M32" s="110">
        <v>2000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264">
        <v>0</v>
      </c>
    </row>
    <row r="33" spans="1:67" ht="36.75">
      <c r="A33" s="214">
        <v>32112</v>
      </c>
      <c r="B33" s="46" t="s">
        <v>80</v>
      </c>
      <c r="C33" s="244">
        <f t="shared" si="0"/>
        <v>6000</v>
      </c>
      <c r="D33" s="95">
        <v>0</v>
      </c>
      <c r="E33" s="95">
        <v>0</v>
      </c>
      <c r="F33" s="86">
        <v>0</v>
      </c>
      <c r="G33" s="86">
        <v>0</v>
      </c>
      <c r="H33" s="77">
        <v>0</v>
      </c>
      <c r="I33" s="77">
        <v>0</v>
      </c>
      <c r="J33" s="106">
        <v>0</v>
      </c>
      <c r="K33" s="106">
        <v>0</v>
      </c>
      <c r="L33" s="110">
        <v>10000</v>
      </c>
      <c r="M33" s="110">
        <v>-4000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264">
        <v>0</v>
      </c>
    </row>
    <row r="34" spans="1:67" ht="36.75">
      <c r="A34" s="214">
        <v>32113</v>
      </c>
      <c r="B34" s="46" t="s">
        <v>81</v>
      </c>
      <c r="C34" s="244">
        <f t="shared" si="0"/>
        <v>12518</v>
      </c>
      <c r="D34" s="95">
        <v>0</v>
      </c>
      <c r="E34" s="95">
        <v>0</v>
      </c>
      <c r="F34" s="86">
        <v>3000</v>
      </c>
      <c r="G34" s="86">
        <v>5518</v>
      </c>
      <c r="H34" s="77">
        <v>0</v>
      </c>
      <c r="I34" s="77">
        <v>0</v>
      </c>
      <c r="J34" s="106">
        <v>0</v>
      </c>
      <c r="K34" s="106">
        <v>0</v>
      </c>
      <c r="L34" s="110">
        <v>4000</v>
      </c>
      <c r="M34" s="110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264">
        <v>0</v>
      </c>
    </row>
    <row r="35" spans="1:67" ht="36.75">
      <c r="A35" s="214">
        <v>32114</v>
      </c>
      <c r="B35" s="46" t="s">
        <v>82</v>
      </c>
      <c r="C35" s="244">
        <f t="shared" si="0"/>
        <v>5000</v>
      </c>
      <c r="D35" s="95">
        <v>0</v>
      </c>
      <c r="E35" s="95">
        <v>0</v>
      </c>
      <c r="F35" s="86">
        <v>0</v>
      </c>
      <c r="G35" s="86">
        <v>0</v>
      </c>
      <c r="H35" s="77">
        <v>0</v>
      </c>
      <c r="I35" s="77">
        <v>0</v>
      </c>
      <c r="J35" s="106">
        <v>0</v>
      </c>
      <c r="K35" s="106">
        <v>0</v>
      </c>
      <c r="L35" s="110">
        <v>7000</v>
      </c>
      <c r="M35" s="110">
        <v>-2000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264">
        <v>0</v>
      </c>
    </row>
    <row r="36" spans="1:67" ht="36.75">
      <c r="A36" s="214">
        <v>32115</v>
      </c>
      <c r="B36" s="46" t="s">
        <v>83</v>
      </c>
      <c r="C36" s="244">
        <f t="shared" si="0"/>
        <v>3982</v>
      </c>
      <c r="D36" s="95">
        <v>0</v>
      </c>
      <c r="E36" s="95">
        <v>0</v>
      </c>
      <c r="F36" s="86">
        <v>1500</v>
      </c>
      <c r="G36" s="86">
        <v>-518</v>
      </c>
      <c r="H36" s="77">
        <v>0</v>
      </c>
      <c r="I36" s="77">
        <v>0</v>
      </c>
      <c r="J36" s="106">
        <v>0</v>
      </c>
      <c r="K36" s="106">
        <v>0</v>
      </c>
      <c r="L36" s="110">
        <v>4000</v>
      </c>
      <c r="M36" s="110">
        <v>-1000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264">
        <v>0</v>
      </c>
    </row>
    <row r="37" spans="1:67" ht="36.75">
      <c r="A37" s="214">
        <v>32116</v>
      </c>
      <c r="B37" s="46" t="s">
        <v>84</v>
      </c>
      <c r="C37" s="244">
        <f t="shared" si="0"/>
        <v>2000</v>
      </c>
      <c r="D37" s="95">
        <v>0</v>
      </c>
      <c r="E37" s="95">
        <v>0</v>
      </c>
      <c r="F37" s="86">
        <v>0</v>
      </c>
      <c r="G37" s="86">
        <v>0</v>
      </c>
      <c r="H37" s="77">
        <v>0</v>
      </c>
      <c r="I37" s="77">
        <v>0</v>
      </c>
      <c r="J37" s="106">
        <v>0</v>
      </c>
      <c r="K37" s="106">
        <v>0</v>
      </c>
      <c r="L37" s="110">
        <v>2000</v>
      </c>
      <c r="M37" s="110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264">
        <v>0</v>
      </c>
    </row>
    <row r="38" spans="1:67">
      <c r="A38" s="214">
        <v>32117</v>
      </c>
      <c r="B38" s="46" t="s">
        <v>85</v>
      </c>
      <c r="C38" s="244">
        <f t="shared" si="0"/>
        <v>0</v>
      </c>
      <c r="D38" s="95">
        <v>0</v>
      </c>
      <c r="E38" s="95">
        <v>0</v>
      </c>
      <c r="F38" s="86">
        <v>0</v>
      </c>
      <c r="G38" s="86">
        <v>0</v>
      </c>
      <c r="H38" s="77">
        <v>0</v>
      </c>
      <c r="I38" s="77">
        <v>0</v>
      </c>
      <c r="J38" s="106">
        <v>0</v>
      </c>
      <c r="K38" s="106">
        <v>0</v>
      </c>
      <c r="L38" s="110">
        <v>0</v>
      </c>
      <c r="M38" s="110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264">
        <v>0</v>
      </c>
    </row>
    <row r="39" spans="1:67" s="42" customFormat="1" ht="36.75">
      <c r="A39" s="215">
        <v>32121</v>
      </c>
      <c r="B39" s="44" t="s">
        <v>174</v>
      </c>
      <c r="C39" s="246">
        <f t="shared" si="0"/>
        <v>397333.05</v>
      </c>
      <c r="D39" s="94">
        <v>0</v>
      </c>
      <c r="E39" s="94">
        <v>0</v>
      </c>
      <c r="F39" s="84">
        <v>550000</v>
      </c>
      <c r="G39" s="84">
        <v>-161066.95000000001</v>
      </c>
      <c r="H39" s="85">
        <v>0</v>
      </c>
      <c r="I39" s="85">
        <v>0</v>
      </c>
      <c r="J39" s="101">
        <v>0</v>
      </c>
      <c r="K39" s="101">
        <v>0</v>
      </c>
      <c r="L39" s="109">
        <v>0</v>
      </c>
      <c r="M39" s="109">
        <v>0</v>
      </c>
      <c r="N39" s="85"/>
      <c r="O39" s="85">
        <v>8400</v>
      </c>
      <c r="P39" s="85">
        <v>0</v>
      </c>
      <c r="Q39" s="85"/>
      <c r="R39" s="85"/>
      <c r="S39" s="85"/>
      <c r="T39" s="265">
        <v>0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</row>
    <row r="40" spans="1:67" s="42" customFormat="1">
      <c r="A40" s="215">
        <v>3213</v>
      </c>
      <c r="B40" s="44" t="s">
        <v>33</v>
      </c>
      <c r="C40" s="246">
        <f t="shared" si="0"/>
        <v>4551</v>
      </c>
      <c r="D40" s="94">
        <v>0</v>
      </c>
      <c r="E40" s="94">
        <v>0</v>
      </c>
      <c r="F40" s="84">
        <v>0</v>
      </c>
      <c r="G40" s="84">
        <f>G41</f>
        <v>1551</v>
      </c>
      <c r="H40" s="101">
        <v>0</v>
      </c>
      <c r="I40" s="101">
        <v>0</v>
      </c>
      <c r="J40" s="101">
        <v>0</v>
      </c>
      <c r="K40" s="101">
        <v>0</v>
      </c>
      <c r="L40" s="109">
        <f>L41</f>
        <v>5000</v>
      </c>
      <c r="M40" s="109">
        <f>M41</f>
        <v>-2000</v>
      </c>
      <c r="N40" s="101">
        <v>0</v>
      </c>
      <c r="O40" s="85">
        <v>0</v>
      </c>
      <c r="P40" s="85">
        <v>0</v>
      </c>
      <c r="Q40" s="101">
        <v>0</v>
      </c>
      <c r="R40" s="101">
        <v>0</v>
      </c>
      <c r="S40" s="101">
        <v>0</v>
      </c>
      <c r="T40" s="266">
        <v>0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67" ht="36.75">
      <c r="A41" s="214">
        <v>32131</v>
      </c>
      <c r="B41" s="46" t="s">
        <v>86</v>
      </c>
      <c r="C41" s="244">
        <f t="shared" si="0"/>
        <v>4551</v>
      </c>
      <c r="D41" s="95">
        <v>0</v>
      </c>
      <c r="E41" s="95">
        <v>0</v>
      </c>
      <c r="F41" s="86">
        <v>0</v>
      </c>
      <c r="G41" s="86">
        <v>1551</v>
      </c>
      <c r="H41" s="106">
        <v>0</v>
      </c>
      <c r="I41" s="106">
        <v>0</v>
      </c>
      <c r="J41" s="106">
        <v>0</v>
      </c>
      <c r="K41" s="106">
        <v>0</v>
      </c>
      <c r="L41" s="110">
        <v>5000</v>
      </c>
      <c r="M41" s="110">
        <v>-2000</v>
      </c>
      <c r="N41" s="106">
        <v>0</v>
      </c>
      <c r="O41" s="77">
        <v>0</v>
      </c>
      <c r="P41" s="77">
        <v>0</v>
      </c>
      <c r="Q41" s="106">
        <v>0</v>
      </c>
      <c r="R41" s="106">
        <v>0</v>
      </c>
      <c r="S41" s="106">
        <v>0</v>
      </c>
      <c r="T41" s="267">
        <v>0</v>
      </c>
    </row>
    <row r="42" spans="1:67">
      <c r="A42" s="214">
        <v>32132</v>
      </c>
      <c r="B42" s="46" t="s">
        <v>87</v>
      </c>
      <c r="C42" s="244">
        <f t="shared" si="0"/>
        <v>0</v>
      </c>
      <c r="D42" s="95">
        <v>0</v>
      </c>
      <c r="E42" s="95">
        <v>0</v>
      </c>
      <c r="F42" s="86">
        <v>0</v>
      </c>
      <c r="G42" s="86">
        <v>0</v>
      </c>
      <c r="H42" s="106">
        <v>0</v>
      </c>
      <c r="I42" s="106">
        <v>0</v>
      </c>
      <c r="J42" s="106">
        <v>0</v>
      </c>
      <c r="K42" s="106">
        <v>0</v>
      </c>
      <c r="L42" s="110">
        <v>0</v>
      </c>
      <c r="M42" s="110">
        <v>0</v>
      </c>
      <c r="N42" s="106">
        <v>0</v>
      </c>
      <c r="O42" s="77">
        <v>0</v>
      </c>
      <c r="P42" s="77">
        <v>0</v>
      </c>
      <c r="Q42" s="106">
        <v>0</v>
      </c>
      <c r="R42" s="106">
        <v>0</v>
      </c>
      <c r="S42" s="106">
        <v>0</v>
      </c>
      <c r="T42" s="267">
        <v>0</v>
      </c>
    </row>
    <row r="43" spans="1:67" s="42" customFormat="1" ht="36.75">
      <c r="A43" s="215">
        <v>3214</v>
      </c>
      <c r="B43" s="44" t="s">
        <v>58</v>
      </c>
      <c r="C43" s="246">
        <f t="shared" si="0"/>
        <v>3000</v>
      </c>
      <c r="D43" s="94">
        <v>0</v>
      </c>
      <c r="E43" s="94">
        <v>0</v>
      </c>
      <c r="F43" s="84">
        <f>F44</f>
        <v>7000</v>
      </c>
      <c r="G43" s="84">
        <f>G44</f>
        <v>-7000</v>
      </c>
      <c r="H43" s="101">
        <v>0</v>
      </c>
      <c r="I43" s="101">
        <v>0</v>
      </c>
      <c r="J43" s="101">
        <v>0</v>
      </c>
      <c r="K43" s="101">
        <v>0</v>
      </c>
      <c r="L43" s="109">
        <f>L44</f>
        <v>4000</v>
      </c>
      <c r="M43" s="109">
        <f>M44</f>
        <v>-1000</v>
      </c>
      <c r="N43" s="101">
        <v>0</v>
      </c>
      <c r="O43" s="85">
        <v>0</v>
      </c>
      <c r="P43" s="85">
        <v>0</v>
      </c>
      <c r="Q43" s="101">
        <v>0</v>
      </c>
      <c r="R43" s="101">
        <v>0</v>
      </c>
      <c r="S43" s="101">
        <v>0</v>
      </c>
      <c r="T43" s="266">
        <v>0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</row>
    <row r="44" spans="1:67" ht="36.75">
      <c r="A44" s="214">
        <v>32141</v>
      </c>
      <c r="B44" s="46" t="s">
        <v>58</v>
      </c>
      <c r="C44" s="244">
        <f t="shared" si="0"/>
        <v>3000</v>
      </c>
      <c r="D44" s="95">
        <v>0</v>
      </c>
      <c r="E44" s="95">
        <v>0</v>
      </c>
      <c r="F44" s="86">
        <v>7000</v>
      </c>
      <c r="G44" s="86">
        <v>-7000</v>
      </c>
      <c r="H44" s="106">
        <v>0</v>
      </c>
      <c r="I44" s="106">
        <v>0</v>
      </c>
      <c r="J44" s="106">
        <v>0</v>
      </c>
      <c r="K44" s="106">
        <v>0</v>
      </c>
      <c r="L44" s="110">
        <v>4000</v>
      </c>
      <c r="M44" s="110">
        <v>-1000</v>
      </c>
      <c r="N44" s="106">
        <v>0</v>
      </c>
      <c r="O44" s="77">
        <v>0</v>
      </c>
      <c r="P44" s="77">
        <v>0</v>
      </c>
      <c r="Q44" s="106">
        <v>0</v>
      </c>
      <c r="R44" s="106">
        <v>0</v>
      </c>
      <c r="S44" s="106">
        <v>0</v>
      </c>
      <c r="T44" s="267">
        <v>0</v>
      </c>
    </row>
    <row r="45" spans="1:67" ht="19.5" thickBot="1">
      <c r="A45" s="231">
        <v>32149</v>
      </c>
      <c r="B45" s="51" t="s">
        <v>88</v>
      </c>
      <c r="C45" s="243">
        <f t="shared" si="0"/>
        <v>0</v>
      </c>
      <c r="D45" s="98">
        <v>0</v>
      </c>
      <c r="E45" s="98">
        <v>0</v>
      </c>
      <c r="F45" s="80">
        <v>0</v>
      </c>
      <c r="G45" s="80">
        <v>0</v>
      </c>
      <c r="H45" s="108">
        <v>0</v>
      </c>
      <c r="I45" s="108">
        <v>0</v>
      </c>
      <c r="J45" s="108">
        <v>0</v>
      </c>
      <c r="K45" s="108">
        <v>0</v>
      </c>
      <c r="L45" s="177">
        <v>0</v>
      </c>
      <c r="M45" s="177">
        <v>0</v>
      </c>
      <c r="N45" s="108">
        <v>0</v>
      </c>
      <c r="O45" s="78">
        <v>0</v>
      </c>
      <c r="P45" s="78">
        <v>0</v>
      </c>
      <c r="Q45" s="108">
        <v>0</v>
      </c>
      <c r="R45" s="108">
        <v>0</v>
      </c>
      <c r="S45" s="108">
        <v>0</v>
      </c>
      <c r="T45" s="268">
        <v>0</v>
      </c>
    </row>
    <row r="46" spans="1:67" s="36" customFormat="1" ht="37.5" thickBot="1">
      <c r="A46" s="160">
        <v>322</v>
      </c>
      <c r="B46" s="236" t="s">
        <v>3</v>
      </c>
      <c r="C46" s="162">
        <f t="shared" si="0"/>
        <v>244549.15</v>
      </c>
      <c r="D46" s="237">
        <v>0</v>
      </c>
      <c r="E46" s="237">
        <v>0</v>
      </c>
      <c r="F46" s="232">
        <f>F47+F55+F61</f>
        <v>62000</v>
      </c>
      <c r="G46" s="232">
        <f>G47+G55+G61</f>
        <v>-10050.85</v>
      </c>
      <c r="H46" s="163">
        <f>H55</f>
        <v>135600</v>
      </c>
      <c r="I46" s="163">
        <f>I55</f>
        <v>-5000</v>
      </c>
      <c r="J46" s="163">
        <v>0</v>
      </c>
      <c r="K46" s="163">
        <v>0</v>
      </c>
      <c r="L46" s="238">
        <f>L47+L55+L61+L65+L67</f>
        <v>69000</v>
      </c>
      <c r="M46" s="238">
        <f>M55+M61</f>
        <v>-7000</v>
      </c>
      <c r="N46" s="163">
        <v>0</v>
      </c>
      <c r="O46" s="164">
        <v>0</v>
      </c>
      <c r="P46" s="164">
        <v>0</v>
      </c>
      <c r="Q46" s="163">
        <v>0</v>
      </c>
      <c r="R46" s="163">
        <v>0</v>
      </c>
      <c r="S46" s="163">
        <v>0</v>
      </c>
      <c r="T46" s="269">
        <v>0</v>
      </c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42" customFormat="1">
      <c r="A47" s="234">
        <v>3221</v>
      </c>
      <c r="B47" s="41" t="s">
        <v>34</v>
      </c>
      <c r="C47" s="245">
        <f t="shared" si="0"/>
        <v>39949.15</v>
      </c>
      <c r="D47" s="93">
        <v>0</v>
      </c>
      <c r="E47" s="93">
        <v>0</v>
      </c>
      <c r="F47" s="81">
        <f>F48+F49+F50+F51+F52+F53</f>
        <v>17000</v>
      </c>
      <c r="G47" s="81">
        <f>G48+G49+G52</f>
        <v>7949.15</v>
      </c>
      <c r="H47" s="100">
        <v>0</v>
      </c>
      <c r="I47" s="100">
        <v>0</v>
      </c>
      <c r="J47" s="100">
        <v>0</v>
      </c>
      <c r="K47" s="100">
        <v>0</v>
      </c>
      <c r="L47" s="176">
        <f>L48+L49+L51+L52+L53</f>
        <v>15000</v>
      </c>
      <c r="M47" s="176">
        <v>0</v>
      </c>
      <c r="N47" s="100">
        <v>0</v>
      </c>
      <c r="O47" s="82">
        <v>0</v>
      </c>
      <c r="P47" s="82">
        <v>0</v>
      </c>
      <c r="Q47" s="100">
        <v>0</v>
      </c>
      <c r="R47" s="100">
        <v>0</v>
      </c>
      <c r="S47" s="100">
        <v>0</v>
      </c>
      <c r="T47" s="270">
        <v>0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</row>
    <row r="48" spans="1:67">
      <c r="A48" s="214">
        <v>32211</v>
      </c>
      <c r="B48" s="46" t="s">
        <v>34</v>
      </c>
      <c r="C48" s="244">
        <f t="shared" si="0"/>
        <v>10000</v>
      </c>
      <c r="D48" s="95">
        <v>0</v>
      </c>
      <c r="E48" s="95">
        <v>0</v>
      </c>
      <c r="F48" s="86">
        <v>6000</v>
      </c>
      <c r="G48" s="86">
        <v>2000</v>
      </c>
      <c r="H48" s="106">
        <v>0</v>
      </c>
      <c r="I48" s="106">
        <v>0</v>
      </c>
      <c r="J48" s="106">
        <v>0</v>
      </c>
      <c r="K48" s="106">
        <v>0</v>
      </c>
      <c r="L48" s="110">
        <v>2000</v>
      </c>
      <c r="M48" s="110">
        <v>0</v>
      </c>
      <c r="N48" s="106">
        <v>0</v>
      </c>
      <c r="O48" s="77">
        <v>0</v>
      </c>
      <c r="P48" s="77">
        <v>0</v>
      </c>
      <c r="Q48" s="106">
        <v>0</v>
      </c>
      <c r="R48" s="106">
        <v>0</v>
      </c>
      <c r="S48" s="106">
        <v>0</v>
      </c>
      <c r="T48" s="267">
        <v>0</v>
      </c>
    </row>
    <row r="49" spans="1:67">
      <c r="A49" s="214">
        <v>32212</v>
      </c>
      <c r="B49" s="46" t="s">
        <v>89</v>
      </c>
      <c r="C49" s="244">
        <f t="shared" si="0"/>
        <v>7949.15</v>
      </c>
      <c r="D49" s="95">
        <v>0</v>
      </c>
      <c r="E49" s="95">
        <v>0</v>
      </c>
      <c r="F49" s="86">
        <v>0</v>
      </c>
      <c r="G49" s="86">
        <v>3949.15</v>
      </c>
      <c r="H49" s="106">
        <v>0</v>
      </c>
      <c r="I49" s="106">
        <v>0</v>
      </c>
      <c r="J49" s="106">
        <v>0</v>
      </c>
      <c r="K49" s="106">
        <v>0</v>
      </c>
      <c r="L49" s="110">
        <v>4000</v>
      </c>
      <c r="M49" s="110">
        <v>0</v>
      </c>
      <c r="N49" s="106">
        <v>0</v>
      </c>
      <c r="O49" s="77">
        <v>0</v>
      </c>
      <c r="P49" s="77">
        <v>0</v>
      </c>
      <c r="Q49" s="106">
        <v>0</v>
      </c>
      <c r="R49" s="106">
        <v>0</v>
      </c>
      <c r="S49" s="106">
        <v>0</v>
      </c>
      <c r="T49" s="267">
        <v>0</v>
      </c>
    </row>
    <row r="50" spans="1:67">
      <c r="A50" s="214">
        <v>32213</v>
      </c>
      <c r="B50" s="46" t="s">
        <v>90</v>
      </c>
      <c r="C50" s="244">
        <f t="shared" si="0"/>
        <v>0</v>
      </c>
      <c r="D50" s="95">
        <v>0</v>
      </c>
      <c r="E50" s="95">
        <v>0</v>
      </c>
      <c r="F50" s="86">
        <v>0</v>
      </c>
      <c r="G50" s="86">
        <v>0</v>
      </c>
      <c r="H50" s="106">
        <v>0</v>
      </c>
      <c r="I50" s="106">
        <v>0</v>
      </c>
      <c r="J50" s="106">
        <v>0</v>
      </c>
      <c r="K50" s="106">
        <v>0</v>
      </c>
      <c r="L50" s="110">
        <v>0</v>
      </c>
      <c r="M50" s="110">
        <v>0</v>
      </c>
      <c r="N50" s="106">
        <v>0</v>
      </c>
      <c r="O50" s="77">
        <v>0</v>
      </c>
      <c r="P50" s="77">
        <v>0</v>
      </c>
      <c r="Q50" s="106">
        <v>0</v>
      </c>
      <c r="R50" s="106">
        <v>0</v>
      </c>
      <c r="S50" s="106">
        <v>0</v>
      </c>
      <c r="T50" s="267">
        <v>0</v>
      </c>
    </row>
    <row r="51" spans="1:67" ht="36.75">
      <c r="A51" s="214">
        <v>32214</v>
      </c>
      <c r="B51" s="46" t="s">
        <v>91</v>
      </c>
      <c r="C51" s="244">
        <f t="shared" si="0"/>
        <v>6000</v>
      </c>
      <c r="D51" s="95">
        <v>0</v>
      </c>
      <c r="E51" s="95">
        <v>0</v>
      </c>
      <c r="F51" s="86">
        <v>3000</v>
      </c>
      <c r="G51" s="86">
        <v>0</v>
      </c>
      <c r="H51" s="106">
        <v>0</v>
      </c>
      <c r="I51" s="106">
        <v>0</v>
      </c>
      <c r="J51" s="106">
        <v>0</v>
      </c>
      <c r="K51" s="106">
        <v>0</v>
      </c>
      <c r="L51" s="110">
        <v>3000</v>
      </c>
      <c r="M51" s="110">
        <v>0</v>
      </c>
      <c r="N51" s="106">
        <v>0</v>
      </c>
      <c r="O51" s="77">
        <v>0</v>
      </c>
      <c r="P51" s="77">
        <v>0</v>
      </c>
      <c r="Q51" s="106">
        <v>0</v>
      </c>
      <c r="R51" s="106">
        <v>0</v>
      </c>
      <c r="S51" s="106">
        <v>0</v>
      </c>
      <c r="T51" s="267">
        <v>0</v>
      </c>
    </row>
    <row r="52" spans="1:67">
      <c r="A52" s="214">
        <v>32216</v>
      </c>
      <c r="B52" s="46" t="s">
        <v>92</v>
      </c>
      <c r="C52" s="244">
        <f t="shared" ref="C52:C83" si="1">D52+E52+F52+G52+H52+I52+J52+K52+L52+M52+N52+O52+P52+Q52+R52+S52+T52</f>
        <v>9000</v>
      </c>
      <c r="D52" s="95">
        <v>0</v>
      </c>
      <c r="E52" s="95">
        <v>0</v>
      </c>
      <c r="F52" s="86">
        <v>4000</v>
      </c>
      <c r="G52" s="86">
        <v>2000</v>
      </c>
      <c r="H52" s="106">
        <v>0</v>
      </c>
      <c r="I52" s="106">
        <v>0</v>
      </c>
      <c r="J52" s="106">
        <v>0</v>
      </c>
      <c r="K52" s="106">
        <v>0</v>
      </c>
      <c r="L52" s="110">
        <v>3000</v>
      </c>
      <c r="M52" s="110">
        <v>0</v>
      </c>
      <c r="N52" s="106">
        <v>0</v>
      </c>
      <c r="O52" s="77">
        <v>0</v>
      </c>
      <c r="P52" s="77">
        <v>0</v>
      </c>
      <c r="Q52" s="106">
        <v>0</v>
      </c>
      <c r="R52" s="106">
        <v>0</v>
      </c>
      <c r="S52" s="106">
        <v>0</v>
      </c>
      <c r="T52" s="267">
        <v>0</v>
      </c>
    </row>
    <row r="53" spans="1:67" ht="36.75">
      <c r="A53" s="214">
        <v>32219</v>
      </c>
      <c r="B53" s="46" t="s">
        <v>93</v>
      </c>
      <c r="C53" s="244">
        <f t="shared" si="1"/>
        <v>7000</v>
      </c>
      <c r="D53" s="95">
        <v>0</v>
      </c>
      <c r="E53" s="95">
        <v>0</v>
      </c>
      <c r="F53" s="86">
        <v>4000</v>
      </c>
      <c r="G53" s="86">
        <v>0</v>
      </c>
      <c r="H53" s="106">
        <v>0</v>
      </c>
      <c r="I53" s="106">
        <v>0</v>
      </c>
      <c r="J53" s="106">
        <v>0</v>
      </c>
      <c r="K53" s="106">
        <v>0</v>
      </c>
      <c r="L53" s="110">
        <v>3000</v>
      </c>
      <c r="M53" s="110">
        <v>0</v>
      </c>
      <c r="N53" s="106">
        <v>0</v>
      </c>
      <c r="O53" s="77">
        <v>0</v>
      </c>
      <c r="P53" s="77">
        <v>0</v>
      </c>
      <c r="Q53" s="106">
        <v>0</v>
      </c>
      <c r="R53" s="106">
        <v>0</v>
      </c>
      <c r="S53" s="106">
        <v>0</v>
      </c>
      <c r="T53" s="267">
        <v>0</v>
      </c>
    </row>
    <row r="54" spans="1:67" s="42" customFormat="1">
      <c r="A54" s="215">
        <v>3222</v>
      </c>
      <c r="B54" s="44" t="s">
        <v>74</v>
      </c>
      <c r="C54" s="246">
        <f t="shared" si="1"/>
        <v>0</v>
      </c>
      <c r="D54" s="94">
        <v>0</v>
      </c>
      <c r="E54" s="94">
        <v>0</v>
      </c>
      <c r="F54" s="84">
        <v>0</v>
      </c>
      <c r="G54" s="84">
        <v>0</v>
      </c>
      <c r="H54" s="101">
        <v>0</v>
      </c>
      <c r="I54" s="101">
        <v>0</v>
      </c>
      <c r="J54" s="101">
        <v>0</v>
      </c>
      <c r="K54" s="101">
        <v>0</v>
      </c>
      <c r="L54" s="109">
        <v>0</v>
      </c>
      <c r="M54" s="109">
        <v>0</v>
      </c>
      <c r="N54" s="101">
        <v>0</v>
      </c>
      <c r="O54" s="85">
        <v>0</v>
      </c>
      <c r="P54" s="85">
        <v>0</v>
      </c>
      <c r="Q54" s="101">
        <v>0</v>
      </c>
      <c r="R54" s="101">
        <v>0</v>
      </c>
      <c r="S54" s="101">
        <v>0</v>
      </c>
      <c r="T54" s="266">
        <v>0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</row>
    <row r="55" spans="1:67" s="42" customFormat="1">
      <c r="A55" s="215">
        <v>3223</v>
      </c>
      <c r="B55" s="44" t="s">
        <v>35</v>
      </c>
      <c r="C55" s="246">
        <f t="shared" si="1"/>
        <v>163600</v>
      </c>
      <c r="D55" s="94">
        <v>0</v>
      </c>
      <c r="E55" s="94">
        <v>0</v>
      </c>
      <c r="F55" s="84">
        <f>F58+F59</f>
        <v>30000</v>
      </c>
      <c r="G55" s="84">
        <f>G59</f>
        <v>-11000</v>
      </c>
      <c r="H55" s="101">
        <f>H56+H58</f>
        <v>135600</v>
      </c>
      <c r="I55" s="101">
        <f>I56+I58</f>
        <v>-5000</v>
      </c>
      <c r="J55" s="101">
        <v>0</v>
      </c>
      <c r="K55" s="101">
        <v>0</v>
      </c>
      <c r="L55" s="109">
        <f>L56+L58+L59</f>
        <v>12000</v>
      </c>
      <c r="M55" s="109">
        <f>M58+M59</f>
        <v>2000</v>
      </c>
      <c r="N55" s="101">
        <v>0</v>
      </c>
      <c r="O55" s="85">
        <v>0</v>
      </c>
      <c r="P55" s="85">
        <v>0</v>
      </c>
      <c r="Q55" s="101">
        <v>0</v>
      </c>
      <c r="R55" s="101">
        <v>0</v>
      </c>
      <c r="S55" s="101">
        <v>0</v>
      </c>
      <c r="T55" s="266">
        <v>0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</row>
    <row r="56" spans="1:67">
      <c r="A56" s="214">
        <v>32231</v>
      </c>
      <c r="B56" s="46" t="s">
        <v>35</v>
      </c>
      <c r="C56" s="244">
        <f t="shared" si="1"/>
        <v>46100</v>
      </c>
      <c r="D56" s="95">
        <v>0</v>
      </c>
      <c r="E56" s="95">
        <v>0</v>
      </c>
      <c r="F56" s="86">
        <v>0</v>
      </c>
      <c r="G56" s="86">
        <v>0</v>
      </c>
      <c r="H56" s="106">
        <v>45600</v>
      </c>
      <c r="I56" s="106">
        <v>-2500</v>
      </c>
      <c r="J56" s="106">
        <v>0</v>
      </c>
      <c r="K56" s="106">
        <v>0</v>
      </c>
      <c r="L56" s="110">
        <v>3000</v>
      </c>
      <c r="M56" s="110">
        <v>0</v>
      </c>
      <c r="N56" s="106">
        <v>0</v>
      </c>
      <c r="O56" s="77">
        <v>0</v>
      </c>
      <c r="P56" s="77">
        <v>0</v>
      </c>
      <c r="Q56" s="106">
        <v>0</v>
      </c>
      <c r="R56" s="106">
        <v>0</v>
      </c>
      <c r="S56" s="106">
        <v>0</v>
      </c>
      <c r="T56" s="267">
        <v>0</v>
      </c>
    </row>
    <row r="57" spans="1:67">
      <c r="A57" s="214">
        <v>32232</v>
      </c>
      <c r="B57" s="46" t="s">
        <v>94</v>
      </c>
      <c r="C57" s="244">
        <f t="shared" si="1"/>
        <v>0</v>
      </c>
      <c r="D57" s="95">
        <v>0</v>
      </c>
      <c r="E57" s="95">
        <v>0</v>
      </c>
      <c r="F57" s="86">
        <v>0</v>
      </c>
      <c r="G57" s="86">
        <v>0</v>
      </c>
      <c r="H57" s="106">
        <v>0</v>
      </c>
      <c r="I57" s="106">
        <v>0</v>
      </c>
      <c r="J57" s="106">
        <v>0</v>
      </c>
      <c r="K57" s="106">
        <v>0</v>
      </c>
      <c r="L57" s="110">
        <v>0</v>
      </c>
      <c r="M57" s="110">
        <v>0</v>
      </c>
      <c r="N57" s="106">
        <v>0</v>
      </c>
      <c r="O57" s="77">
        <v>0</v>
      </c>
      <c r="P57" s="77">
        <v>0</v>
      </c>
      <c r="Q57" s="106">
        <v>0</v>
      </c>
      <c r="R57" s="106">
        <v>0</v>
      </c>
      <c r="S57" s="106">
        <v>0</v>
      </c>
      <c r="T57" s="267">
        <v>0</v>
      </c>
    </row>
    <row r="58" spans="1:67">
      <c r="A58" s="214">
        <v>32233</v>
      </c>
      <c r="B58" s="46" t="s">
        <v>95</v>
      </c>
      <c r="C58" s="244">
        <f t="shared" si="1"/>
        <v>98500</v>
      </c>
      <c r="D58" s="95">
        <v>0</v>
      </c>
      <c r="E58" s="95">
        <v>0</v>
      </c>
      <c r="F58" s="86">
        <v>4000</v>
      </c>
      <c r="G58" s="86">
        <v>0</v>
      </c>
      <c r="H58" s="106">
        <v>90000</v>
      </c>
      <c r="I58" s="106">
        <v>-2500</v>
      </c>
      <c r="J58" s="106">
        <v>0</v>
      </c>
      <c r="K58" s="106">
        <v>0</v>
      </c>
      <c r="L58" s="110">
        <v>3000</v>
      </c>
      <c r="M58" s="110">
        <v>4000</v>
      </c>
      <c r="N58" s="106">
        <v>0</v>
      </c>
      <c r="O58" s="77">
        <v>0</v>
      </c>
      <c r="P58" s="77">
        <v>0</v>
      </c>
      <c r="Q58" s="106">
        <v>0</v>
      </c>
      <c r="R58" s="106">
        <v>0</v>
      </c>
      <c r="S58" s="106">
        <v>0</v>
      </c>
      <c r="T58" s="267">
        <v>0</v>
      </c>
    </row>
    <row r="59" spans="1:67">
      <c r="A59" s="214">
        <v>32234</v>
      </c>
      <c r="B59" s="46" t="s">
        <v>96</v>
      </c>
      <c r="C59" s="244">
        <f t="shared" si="1"/>
        <v>19000</v>
      </c>
      <c r="D59" s="95">
        <v>0</v>
      </c>
      <c r="E59" s="95">
        <v>0</v>
      </c>
      <c r="F59" s="86">
        <v>26000</v>
      </c>
      <c r="G59" s="86">
        <v>-11000</v>
      </c>
      <c r="H59" s="106">
        <v>0</v>
      </c>
      <c r="I59" s="106">
        <v>0</v>
      </c>
      <c r="J59" s="106">
        <v>0</v>
      </c>
      <c r="K59" s="106">
        <v>0</v>
      </c>
      <c r="L59" s="110">
        <v>6000</v>
      </c>
      <c r="M59" s="110">
        <v>-2000</v>
      </c>
      <c r="N59" s="106">
        <v>0</v>
      </c>
      <c r="O59" s="77">
        <v>0</v>
      </c>
      <c r="P59" s="77">
        <v>0</v>
      </c>
      <c r="Q59" s="106">
        <v>0</v>
      </c>
      <c r="R59" s="106">
        <v>0</v>
      </c>
      <c r="S59" s="106">
        <v>0</v>
      </c>
      <c r="T59" s="267">
        <v>0</v>
      </c>
    </row>
    <row r="60" spans="1:67" ht="36.75">
      <c r="A60" s="214">
        <v>32239</v>
      </c>
      <c r="B60" s="46" t="s">
        <v>97</v>
      </c>
      <c r="C60" s="244">
        <f t="shared" si="1"/>
        <v>0</v>
      </c>
      <c r="D60" s="95">
        <v>0</v>
      </c>
      <c r="E60" s="95">
        <v>0</v>
      </c>
      <c r="F60" s="86">
        <v>0</v>
      </c>
      <c r="G60" s="86">
        <v>0</v>
      </c>
      <c r="H60" s="106">
        <v>0</v>
      </c>
      <c r="I60" s="106">
        <v>0</v>
      </c>
      <c r="J60" s="106">
        <v>0</v>
      </c>
      <c r="K60" s="106">
        <v>0</v>
      </c>
      <c r="L60" s="110">
        <v>0</v>
      </c>
      <c r="M60" s="110">
        <v>0</v>
      </c>
      <c r="N60" s="106">
        <v>0</v>
      </c>
      <c r="O60" s="77">
        <v>0</v>
      </c>
      <c r="P60" s="77">
        <v>0</v>
      </c>
      <c r="Q60" s="106">
        <v>0</v>
      </c>
      <c r="R60" s="106">
        <v>0</v>
      </c>
      <c r="S60" s="106">
        <v>0</v>
      </c>
      <c r="T60" s="267">
        <v>0</v>
      </c>
    </row>
    <row r="61" spans="1:67" s="42" customFormat="1">
      <c r="A61" s="215">
        <v>3224</v>
      </c>
      <c r="B61" s="44" t="s">
        <v>36</v>
      </c>
      <c r="C61" s="246">
        <f t="shared" si="1"/>
        <v>29000</v>
      </c>
      <c r="D61" s="94">
        <v>0</v>
      </c>
      <c r="E61" s="94">
        <v>0</v>
      </c>
      <c r="F61" s="84">
        <f>F62+F64</f>
        <v>15000</v>
      </c>
      <c r="G61" s="84">
        <f>G62+G64</f>
        <v>-7000</v>
      </c>
      <c r="H61" s="101">
        <v>0</v>
      </c>
      <c r="I61" s="101">
        <v>0</v>
      </c>
      <c r="J61" s="101">
        <v>0</v>
      </c>
      <c r="K61" s="101">
        <v>0</v>
      </c>
      <c r="L61" s="109">
        <f>L62+L64</f>
        <v>30000</v>
      </c>
      <c r="M61" s="109">
        <f>M62+M63+M64</f>
        <v>-9000</v>
      </c>
      <c r="N61" s="101">
        <v>0</v>
      </c>
      <c r="O61" s="85">
        <v>0</v>
      </c>
      <c r="P61" s="85">
        <v>0</v>
      </c>
      <c r="Q61" s="101">
        <v>0</v>
      </c>
      <c r="R61" s="101">
        <v>0</v>
      </c>
      <c r="S61" s="101">
        <v>0</v>
      </c>
      <c r="T61" s="266">
        <v>0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</row>
    <row r="62" spans="1:67" s="35" customFormat="1" ht="36.75">
      <c r="A62" s="216">
        <v>32241</v>
      </c>
      <c r="B62" s="48" t="s">
        <v>100</v>
      </c>
      <c r="C62" s="244">
        <f t="shared" si="1"/>
        <v>3000</v>
      </c>
      <c r="D62" s="96">
        <v>0</v>
      </c>
      <c r="E62" s="96">
        <v>0</v>
      </c>
      <c r="F62" s="87">
        <v>5000</v>
      </c>
      <c r="G62" s="87">
        <v>-5000</v>
      </c>
      <c r="H62" s="105">
        <v>0</v>
      </c>
      <c r="I62" s="105">
        <v>0</v>
      </c>
      <c r="J62" s="105">
        <v>0</v>
      </c>
      <c r="K62" s="105">
        <v>0</v>
      </c>
      <c r="L62" s="110">
        <v>15000</v>
      </c>
      <c r="M62" s="110">
        <v>-12000</v>
      </c>
      <c r="N62" s="105">
        <v>0</v>
      </c>
      <c r="O62" s="88">
        <v>0</v>
      </c>
      <c r="P62" s="88">
        <v>0</v>
      </c>
      <c r="Q62" s="105">
        <v>0</v>
      </c>
      <c r="R62" s="105">
        <v>0</v>
      </c>
      <c r="S62" s="105">
        <v>0</v>
      </c>
      <c r="T62" s="271">
        <v>0</v>
      </c>
    </row>
    <row r="63" spans="1:67" s="35" customFormat="1" ht="36.75">
      <c r="A63" s="216">
        <v>32242</v>
      </c>
      <c r="B63" s="48" t="s">
        <v>191</v>
      </c>
      <c r="C63" s="244">
        <f t="shared" si="1"/>
        <v>8000</v>
      </c>
      <c r="D63" s="96">
        <v>0</v>
      </c>
      <c r="E63" s="96">
        <v>0</v>
      </c>
      <c r="F63" s="87">
        <v>0</v>
      </c>
      <c r="G63" s="87">
        <v>0</v>
      </c>
      <c r="H63" s="105">
        <v>0</v>
      </c>
      <c r="I63" s="105">
        <v>0</v>
      </c>
      <c r="J63" s="105">
        <v>0</v>
      </c>
      <c r="K63" s="105">
        <v>0</v>
      </c>
      <c r="L63" s="110">
        <v>0</v>
      </c>
      <c r="M63" s="110">
        <v>8000</v>
      </c>
      <c r="N63" s="105">
        <v>0</v>
      </c>
      <c r="O63" s="88">
        <v>0</v>
      </c>
      <c r="P63" s="88">
        <v>0</v>
      </c>
      <c r="Q63" s="105">
        <v>0</v>
      </c>
      <c r="R63" s="105">
        <v>0</v>
      </c>
      <c r="S63" s="105">
        <v>0</v>
      </c>
      <c r="T63" s="271">
        <v>0</v>
      </c>
    </row>
    <row r="64" spans="1:67" s="35" customFormat="1" ht="36.75">
      <c r="A64" s="216">
        <v>32244</v>
      </c>
      <c r="B64" s="48" t="s">
        <v>101</v>
      </c>
      <c r="C64" s="244">
        <f t="shared" si="1"/>
        <v>18000</v>
      </c>
      <c r="D64" s="96">
        <v>0</v>
      </c>
      <c r="E64" s="96">
        <v>0</v>
      </c>
      <c r="F64" s="87">
        <v>10000</v>
      </c>
      <c r="G64" s="87">
        <v>-2000</v>
      </c>
      <c r="H64" s="105">
        <v>0</v>
      </c>
      <c r="I64" s="105">
        <v>0</v>
      </c>
      <c r="J64" s="105">
        <v>0</v>
      </c>
      <c r="K64" s="105">
        <v>0</v>
      </c>
      <c r="L64" s="110">
        <v>15000</v>
      </c>
      <c r="M64" s="110">
        <v>-5000</v>
      </c>
      <c r="N64" s="105">
        <v>0</v>
      </c>
      <c r="O64" s="88">
        <v>0</v>
      </c>
      <c r="P64" s="88">
        <v>0</v>
      </c>
      <c r="Q64" s="105">
        <v>0</v>
      </c>
      <c r="R64" s="105">
        <v>0</v>
      </c>
      <c r="S64" s="105">
        <v>0</v>
      </c>
      <c r="T64" s="271">
        <v>0</v>
      </c>
    </row>
    <row r="65" spans="1:67" s="42" customFormat="1">
      <c r="A65" s="215">
        <v>3225</v>
      </c>
      <c r="B65" s="44" t="s">
        <v>37</v>
      </c>
      <c r="C65" s="246">
        <f t="shared" si="1"/>
        <v>10000</v>
      </c>
      <c r="D65" s="94">
        <v>0</v>
      </c>
      <c r="E65" s="94">
        <v>0</v>
      </c>
      <c r="F65" s="84">
        <v>0</v>
      </c>
      <c r="G65" s="84">
        <v>0</v>
      </c>
      <c r="H65" s="101">
        <v>0</v>
      </c>
      <c r="I65" s="101">
        <v>0</v>
      </c>
      <c r="J65" s="101">
        <v>0</v>
      </c>
      <c r="K65" s="101">
        <v>0</v>
      </c>
      <c r="L65" s="109">
        <f>L66</f>
        <v>10000</v>
      </c>
      <c r="M65" s="109">
        <v>0</v>
      </c>
      <c r="N65" s="101">
        <v>0</v>
      </c>
      <c r="O65" s="85">
        <v>0</v>
      </c>
      <c r="P65" s="85">
        <v>0</v>
      </c>
      <c r="Q65" s="101">
        <v>0</v>
      </c>
      <c r="R65" s="101">
        <v>0</v>
      </c>
      <c r="S65" s="101">
        <v>0</v>
      </c>
      <c r="T65" s="266">
        <v>0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</row>
    <row r="66" spans="1:67">
      <c r="A66" s="214">
        <v>32251</v>
      </c>
      <c r="B66" s="46" t="s">
        <v>37</v>
      </c>
      <c r="C66" s="244">
        <f t="shared" si="1"/>
        <v>10000</v>
      </c>
      <c r="D66" s="95">
        <v>0</v>
      </c>
      <c r="E66" s="95">
        <v>0</v>
      </c>
      <c r="F66" s="86">
        <v>0</v>
      </c>
      <c r="G66" s="86">
        <v>0</v>
      </c>
      <c r="H66" s="106">
        <v>0</v>
      </c>
      <c r="I66" s="106">
        <v>0</v>
      </c>
      <c r="J66" s="106">
        <v>0</v>
      </c>
      <c r="K66" s="106">
        <v>0</v>
      </c>
      <c r="L66" s="110">
        <v>10000</v>
      </c>
      <c r="M66" s="110">
        <v>0</v>
      </c>
      <c r="N66" s="106">
        <v>0</v>
      </c>
      <c r="O66" s="77">
        <v>0</v>
      </c>
      <c r="P66" s="77">
        <v>0</v>
      </c>
      <c r="Q66" s="106">
        <v>0</v>
      </c>
      <c r="R66" s="106">
        <v>0</v>
      </c>
      <c r="S66" s="106">
        <v>0</v>
      </c>
      <c r="T66" s="267">
        <v>0</v>
      </c>
    </row>
    <row r="67" spans="1:67" s="42" customFormat="1">
      <c r="A67" s="215">
        <v>3227</v>
      </c>
      <c r="B67" s="49" t="s">
        <v>59</v>
      </c>
      <c r="C67" s="246">
        <f t="shared" si="1"/>
        <v>2000</v>
      </c>
      <c r="D67" s="94">
        <v>0</v>
      </c>
      <c r="E67" s="94">
        <v>0</v>
      </c>
      <c r="F67" s="84">
        <v>0</v>
      </c>
      <c r="G67" s="84">
        <v>0</v>
      </c>
      <c r="H67" s="101">
        <v>0</v>
      </c>
      <c r="I67" s="101">
        <v>0</v>
      </c>
      <c r="J67" s="101">
        <v>0</v>
      </c>
      <c r="K67" s="101">
        <v>0</v>
      </c>
      <c r="L67" s="109">
        <f>L68</f>
        <v>2000</v>
      </c>
      <c r="M67" s="109">
        <v>0</v>
      </c>
      <c r="N67" s="101">
        <v>0</v>
      </c>
      <c r="O67" s="85">
        <v>0</v>
      </c>
      <c r="P67" s="85">
        <v>0</v>
      </c>
      <c r="Q67" s="101">
        <v>0</v>
      </c>
      <c r="R67" s="101">
        <v>0</v>
      </c>
      <c r="S67" s="101">
        <v>0</v>
      </c>
      <c r="T67" s="266">
        <v>0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</row>
    <row r="68" spans="1:67" s="35" customFormat="1" ht="19.5" thickBot="1">
      <c r="A68" s="239">
        <v>32271</v>
      </c>
      <c r="B68" s="240" t="s">
        <v>59</v>
      </c>
      <c r="C68" s="243">
        <f t="shared" si="1"/>
        <v>2000</v>
      </c>
      <c r="D68" s="97">
        <v>0</v>
      </c>
      <c r="E68" s="97">
        <v>0</v>
      </c>
      <c r="F68" s="89">
        <v>0</v>
      </c>
      <c r="G68" s="89">
        <v>0</v>
      </c>
      <c r="H68" s="102">
        <v>0</v>
      </c>
      <c r="I68" s="102">
        <v>0</v>
      </c>
      <c r="J68" s="102">
        <v>0</v>
      </c>
      <c r="K68" s="102">
        <v>0</v>
      </c>
      <c r="L68" s="177">
        <v>2000</v>
      </c>
      <c r="M68" s="177">
        <v>0</v>
      </c>
      <c r="N68" s="102">
        <v>0</v>
      </c>
      <c r="O68" s="90">
        <v>0</v>
      </c>
      <c r="P68" s="90">
        <v>0</v>
      </c>
      <c r="Q68" s="102">
        <v>0</v>
      </c>
      <c r="R68" s="102">
        <v>0</v>
      </c>
      <c r="S68" s="102">
        <v>0</v>
      </c>
      <c r="T68" s="272">
        <v>0</v>
      </c>
    </row>
    <row r="69" spans="1:67" s="36" customFormat="1" ht="19.5" thickBot="1">
      <c r="A69" s="160">
        <v>323</v>
      </c>
      <c r="B69" s="161" t="s">
        <v>4</v>
      </c>
      <c r="C69" s="162">
        <f t="shared" si="1"/>
        <v>633382.15</v>
      </c>
      <c r="D69" s="237">
        <f>D99</f>
        <v>180000</v>
      </c>
      <c r="E69" s="237">
        <f>E99</f>
        <v>-50000</v>
      </c>
      <c r="F69" s="232">
        <f>F70+F76+F81+F86+F92+F97+F99+F105+F109</f>
        <v>171500</v>
      </c>
      <c r="G69" s="232">
        <f>G70+G76+G81+G86+G97+G99+G109</f>
        <v>25382.15</v>
      </c>
      <c r="H69" s="237">
        <f>H86+H92+H109+H81+H99</f>
        <v>220500</v>
      </c>
      <c r="I69" s="237">
        <f>I92+I81+I99+I109</f>
        <v>-130000</v>
      </c>
      <c r="J69" s="237">
        <v>0</v>
      </c>
      <c r="K69" s="237">
        <v>0</v>
      </c>
      <c r="L69" s="238">
        <f>L70+L76+L81+L86+L92+L97+L99+L105+L109</f>
        <v>170000</v>
      </c>
      <c r="M69" s="238">
        <f>M76+M81+M92+M97+M99+M105+M109</f>
        <v>40000</v>
      </c>
      <c r="N69" s="237">
        <v>0</v>
      </c>
      <c r="O69" s="164">
        <v>0</v>
      </c>
      <c r="P69" s="164">
        <f>P76</f>
        <v>2000</v>
      </c>
      <c r="Q69" s="237">
        <v>0</v>
      </c>
      <c r="R69" s="237">
        <f>R76</f>
        <v>4000</v>
      </c>
      <c r="S69" s="237">
        <v>0</v>
      </c>
      <c r="T69" s="273">
        <v>0</v>
      </c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</row>
    <row r="70" spans="1:67" s="42" customFormat="1">
      <c r="A70" s="234">
        <v>3231</v>
      </c>
      <c r="B70" s="40" t="s">
        <v>38</v>
      </c>
      <c r="C70" s="245">
        <f t="shared" si="1"/>
        <v>51290</v>
      </c>
      <c r="D70" s="93">
        <v>0</v>
      </c>
      <c r="E70" s="93">
        <v>0</v>
      </c>
      <c r="F70" s="81">
        <f>F71+F73+F74</f>
        <v>28000</v>
      </c>
      <c r="G70" s="81">
        <f>G71+G73+G74+G75</f>
        <v>5290</v>
      </c>
      <c r="H70" s="100">
        <v>0</v>
      </c>
      <c r="I70" s="100">
        <v>0</v>
      </c>
      <c r="J70" s="100">
        <v>0</v>
      </c>
      <c r="K70" s="100">
        <v>0</v>
      </c>
      <c r="L70" s="176">
        <f>L71+L73+L74+L75</f>
        <v>18000</v>
      </c>
      <c r="M70" s="176">
        <f>M71+M73+M74</f>
        <v>0</v>
      </c>
      <c r="N70" s="100">
        <v>0</v>
      </c>
      <c r="O70" s="82">
        <v>0</v>
      </c>
      <c r="P70" s="82">
        <f>P75</f>
        <v>0</v>
      </c>
      <c r="Q70" s="100">
        <v>0</v>
      </c>
      <c r="R70" s="100">
        <f>R75</f>
        <v>0</v>
      </c>
      <c r="S70" s="100">
        <v>0</v>
      </c>
      <c r="T70" s="270">
        <v>0</v>
      </c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</row>
    <row r="71" spans="1:67">
      <c r="A71" s="214">
        <v>32311</v>
      </c>
      <c r="B71" s="45" t="s">
        <v>98</v>
      </c>
      <c r="C71" s="244">
        <f t="shared" si="1"/>
        <v>21000</v>
      </c>
      <c r="D71" s="95">
        <v>0</v>
      </c>
      <c r="E71" s="95">
        <v>0</v>
      </c>
      <c r="F71" s="86">
        <v>17000</v>
      </c>
      <c r="G71" s="86">
        <v>-2000</v>
      </c>
      <c r="H71" s="106">
        <v>0</v>
      </c>
      <c r="I71" s="106">
        <v>0</v>
      </c>
      <c r="J71" s="106">
        <v>0</v>
      </c>
      <c r="K71" s="106">
        <v>0</v>
      </c>
      <c r="L71" s="110">
        <v>8000</v>
      </c>
      <c r="M71" s="110">
        <v>-2000</v>
      </c>
      <c r="N71" s="106">
        <v>0</v>
      </c>
      <c r="O71" s="77">
        <v>0</v>
      </c>
      <c r="P71" s="77">
        <v>0</v>
      </c>
      <c r="Q71" s="106">
        <v>0</v>
      </c>
      <c r="R71" s="106">
        <v>0</v>
      </c>
      <c r="S71" s="106">
        <v>0</v>
      </c>
      <c r="T71" s="267">
        <v>0</v>
      </c>
    </row>
    <row r="72" spans="1:67">
      <c r="A72" s="214">
        <v>32312</v>
      </c>
      <c r="B72" s="45" t="s">
        <v>144</v>
      </c>
      <c r="C72" s="244">
        <f t="shared" si="1"/>
        <v>0</v>
      </c>
      <c r="D72" s="95">
        <v>0</v>
      </c>
      <c r="E72" s="95">
        <v>0</v>
      </c>
      <c r="F72" s="86">
        <v>0</v>
      </c>
      <c r="G72" s="86">
        <v>0</v>
      </c>
      <c r="H72" s="106">
        <v>0</v>
      </c>
      <c r="I72" s="106">
        <v>0</v>
      </c>
      <c r="J72" s="106">
        <v>0</v>
      </c>
      <c r="K72" s="106">
        <v>0</v>
      </c>
      <c r="L72" s="110">
        <v>0</v>
      </c>
      <c r="M72" s="110">
        <v>0</v>
      </c>
      <c r="N72" s="106">
        <v>0</v>
      </c>
      <c r="O72" s="77">
        <v>0</v>
      </c>
      <c r="P72" s="77">
        <v>0</v>
      </c>
      <c r="Q72" s="106">
        <v>0</v>
      </c>
      <c r="R72" s="106">
        <v>0</v>
      </c>
      <c r="S72" s="106">
        <v>0</v>
      </c>
      <c r="T72" s="267">
        <v>0</v>
      </c>
    </row>
    <row r="73" spans="1:67">
      <c r="A73" s="214">
        <v>32313</v>
      </c>
      <c r="B73" s="45" t="s">
        <v>99</v>
      </c>
      <c r="C73" s="244">
        <f t="shared" si="1"/>
        <v>9000</v>
      </c>
      <c r="D73" s="95">
        <v>0</v>
      </c>
      <c r="E73" s="95">
        <v>0</v>
      </c>
      <c r="F73" s="86">
        <v>3000</v>
      </c>
      <c r="G73" s="86">
        <v>3000</v>
      </c>
      <c r="H73" s="106">
        <v>0</v>
      </c>
      <c r="I73" s="106">
        <v>0</v>
      </c>
      <c r="J73" s="106">
        <v>0</v>
      </c>
      <c r="K73" s="106">
        <v>0</v>
      </c>
      <c r="L73" s="110">
        <v>2000</v>
      </c>
      <c r="M73" s="110">
        <v>1000</v>
      </c>
      <c r="N73" s="106">
        <v>0</v>
      </c>
      <c r="O73" s="77">
        <v>0</v>
      </c>
      <c r="P73" s="77">
        <v>0</v>
      </c>
      <c r="Q73" s="106">
        <v>0</v>
      </c>
      <c r="R73" s="106">
        <v>0</v>
      </c>
      <c r="S73" s="106">
        <v>0</v>
      </c>
      <c r="T73" s="267">
        <v>0</v>
      </c>
    </row>
    <row r="74" spans="1:67">
      <c r="A74" s="214">
        <v>32314</v>
      </c>
      <c r="B74" s="45" t="s">
        <v>143</v>
      </c>
      <c r="C74" s="244">
        <f t="shared" si="1"/>
        <v>3000</v>
      </c>
      <c r="D74" s="95">
        <v>0</v>
      </c>
      <c r="E74" s="95">
        <v>0</v>
      </c>
      <c r="F74" s="86">
        <v>8000</v>
      </c>
      <c r="G74" s="86">
        <v>-8000</v>
      </c>
      <c r="H74" s="106">
        <v>0</v>
      </c>
      <c r="I74" s="106">
        <v>0</v>
      </c>
      <c r="J74" s="106">
        <v>0</v>
      </c>
      <c r="K74" s="106">
        <v>0</v>
      </c>
      <c r="L74" s="110">
        <v>2000</v>
      </c>
      <c r="M74" s="110">
        <v>1000</v>
      </c>
      <c r="N74" s="106">
        <v>0</v>
      </c>
      <c r="O74" s="77">
        <v>0</v>
      </c>
      <c r="P74" s="77">
        <v>0</v>
      </c>
      <c r="Q74" s="106">
        <v>0</v>
      </c>
      <c r="R74" s="106">
        <v>0</v>
      </c>
      <c r="S74" s="106">
        <v>0</v>
      </c>
      <c r="T74" s="267">
        <v>0</v>
      </c>
    </row>
    <row r="75" spans="1:67">
      <c r="A75" s="214">
        <v>32319</v>
      </c>
      <c r="B75" s="45" t="s">
        <v>142</v>
      </c>
      <c r="C75" s="244">
        <f t="shared" si="1"/>
        <v>18290</v>
      </c>
      <c r="D75" s="95">
        <v>0</v>
      </c>
      <c r="E75" s="95">
        <v>0</v>
      </c>
      <c r="F75" s="86">
        <v>0</v>
      </c>
      <c r="G75" s="86">
        <v>12290</v>
      </c>
      <c r="H75" s="106">
        <v>0</v>
      </c>
      <c r="I75" s="106">
        <v>0</v>
      </c>
      <c r="J75" s="106">
        <v>0</v>
      </c>
      <c r="K75" s="106">
        <v>0</v>
      </c>
      <c r="L75" s="110">
        <v>6000</v>
      </c>
      <c r="M75" s="110">
        <v>0</v>
      </c>
      <c r="N75" s="106">
        <v>0</v>
      </c>
      <c r="O75" s="77">
        <v>0</v>
      </c>
      <c r="P75" s="77">
        <v>0</v>
      </c>
      <c r="Q75" s="106">
        <v>0</v>
      </c>
      <c r="R75" s="106">
        <v>0</v>
      </c>
      <c r="S75" s="106">
        <v>0</v>
      </c>
      <c r="T75" s="267">
        <v>0</v>
      </c>
    </row>
    <row r="76" spans="1:67" s="42" customFormat="1">
      <c r="A76" s="215">
        <v>3232</v>
      </c>
      <c r="B76" s="43" t="s">
        <v>39</v>
      </c>
      <c r="C76" s="246">
        <f t="shared" si="1"/>
        <v>113066.95</v>
      </c>
      <c r="D76" s="94">
        <v>0</v>
      </c>
      <c r="E76" s="94">
        <v>0</v>
      </c>
      <c r="F76" s="84">
        <f>F77+F78</f>
        <v>14000</v>
      </c>
      <c r="G76" s="84">
        <f>G77+G80</f>
        <v>13066.95</v>
      </c>
      <c r="H76" s="101">
        <v>0</v>
      </c>
      <c r="I76" s="101">
        <v>0</v>
      </c>
      <c r="J76" s="101">
        <v>0</v>
      </c>
      <c r="K76" s="101">
        <v>0</v>
      </c>
      <c r="L76" s="109">
        <f>L77+L78+L79+L80</f>
        <v>43000</v>
      </c>
      <c r="M76" s="109">
        <f>M77+M78</f>
        <v>37000</v>
      </c>
      <c r="N76" s="101">
        <v>0</v>
      </c>
      <c r="O76" s="85">
        <v>0</v>
      </c>
      <c r="P76" s="85">
        <f>P77</f>
        <v>2000</v>
      </c>
      <c r="Q76" s="101">
        <v>0</v>
      </c>
      <c r="R76" s="101">
        <f>R77</f>
        <v>4000</v>
      </c>
      <c r="S76" s="101">
        <v>0</v>
      </c>
      <c r="T76" s="266">
        <v>0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</row>
    <row r="77" spans="1:67" s="35" customFormat="1">
      <c r="A77" s="216">
        <v>32321</v>
      </c>
      <c r="B77" s="47" t="s">
        <v>104</v>
      </c>
      <c r="C77" s="244">
        <f t="shared" si="1"/>
        <v>40000</v>
      </c>
      <c r="D77" s="96">
        <v>0</v>
      </c>
      <c r="E77" s="96">
        <v>0</v>
      </c>
      <c r="F77" s="87">
        <v>0</v>
      </c>
      <c r="G77" s="87">
        <v>7000</v>
      </c>
      <c r="H77" s="105">
        <v>0</v>
      </c>
      <c r="I77" s="105">
        <v>0</v>
      </c>
      <c r="J77" s="105">
        <v>0</v>
      </c>
      <c r="K77" s="105">
        <v>0</v>
      </c>
      <c r="L77" s="110">
        <v>10000</v>
      </c>
      <c r="M77" s="110">
        <v>17000</v>
      </c>
      <c r="N77" s="105">
        <v>0</v>
      </c>
      <c r="O77" s="88">
        <v>0</v>
      </c>
      <c r="P77" s="88">
        <v>2000</v>
      </c>
      <c r="Q77" s="105">
        <v>0</v>
      </c>
      <c r="R77" s="105">
        <v>4000</v>
      </c>
      <c r="S77" s="105">
        <v>0</v>
      </c>
      <c r="T77" s="271">
        <v>0</v>
      </c>
    </row>
    <row r="78" spans="1:67" s="35" customFormat="1">
      <c r="A78" s="216">
        <v>32322</v>
      </c>
      <c r="B78" s="47" t="s">
        <v>105</v>
      </c>
      <c r="C78" s="244">
        <f t="shared" si="1"/>
        <v>49000</v>
      </c>
      <c r="D78" s="96">
        <v>0</v>
      </c>
      <c r="E78" s="96">
        <v>0</v>
      </c>
      <c r="F78" s="87">
        <v>14000</v>
      </c>
      <c r="G78" s="87">
        <v>0</v>
      </c>
      <c r="H78" s="105">
        <v>0</v>
      </c>
      <c r="I78" s="105">
        <v>0</v>
      </c>
      <c r="J78" s="105">
        <v>0</v>
      </c>
      <c r="K78" s="105">
        <v>0</v>
      </c>
      <c r="L78" s="110">
        <v>15000</v>
      </c>
      <c r="M78" s="110">
        <v>20000</v>
      </c>
      <c r="N78" s="105">
        <v>0</v>
      </c>
      <c r="O78" s="88">
        <v>0</v>
      </c>
      <c r="P78" s="88">
        <v>0</v>
      </c>
      <c r="Q78" s="105">
        <v>0</v>
      </c>
      <c r="R78" s="105">
        <v>0</v>
      </c>
      <c r="S78" s="105">
        <v>0</v>
      </c>
      <c r="T78" s="271">
        <v>0</v>
      </c>
    </row>
    <row r="79" spans="1:67" s="35" customFormat="1">
      <c r="A79" s="216">
        <v>32323</v>
      </c>
      <c r="B79" s="47" t="s">
        <v>106</v>
      </c>
      <c r="C79" s="244">
        <f t="shared" si="1"/>
        <v>8000</v>
      </c>
      <c r="D79" s="96">
        <v>0</v>
      </c>
      <c r="E79" s="96">
        <v>0</v>
      </c>
      <c r="F79" s="87">
        <v>0</v>
      </c>
      <c r="G79" s="87">
        <v>0</v>
      </c>
      <c r="H79" s="105">
        <v>0</v>
      </c>
      <c r="I79" s="105">
        <v>0</v>
      </c>
      <c r="J79" s="105">
        <v>0</v>
      </c>
      <c r="K79" s="105">
        <v>0</v>
      </c>
      <c r="L79" s="110">
        <v>8000</v>
      </c>
      <c r="M79" s="110">
        <v>0</v>
      </c>
      <c r="N79" s="105">
        <v>0</v>
      </c>
      <c r="O79" s="88">
        <v>0</v>
      </c>
      <c r="P79" s="88">
        <v>0</v>
      </c>
      <c r="Q79" s="105">
        <v>0</v>
      </c>
      <c r="R79" s="105">
        <v>0</v>
      </c>
      <c r="S79" s="105">
        <v>0</v>
      </c>
      <c r="T79" s="271">
        <v>0</v>
      </c>
    </row>
    <row r="80" spans="1:67" s="35" customFormat="1">
      <c r="A80" s="216">
        <v>32329</v>
      </c>
      <c r="B80" s="47" t="s">
        <v>147</v>
      </c>
      <c r="C80" s="244">
        <f t="shared" si="1"/>
        <v>16066.95</v>
      </c>
      <c r="D80" s="96">
        <v>0</v>
      </c>
      <c r="E80" s="96">
        <v>0</v>
      </c>
      <c r="F80" s="87">
        <v>0</v>
      </c>
      <c r="G80" s="87">
        <v>6066.95</v>
      </c>
      <c r="H80" s="105">
        <v>0</v>
      </c>
      <c r="I80" s="105">
        <v>0</v>
      </c>
      <c r="J80" s="105">
        <v>0</v>
      </c>
      <c r="K80" s="105">
        <v>0</v>
      </c>
      <c r="L80" s="110">
        <v>10000</v>
      </c>
      <c r="M80" s="110">
        <v>0</v>
      </c>
      <c r="N80" s="105">
        <v>0</v>
      </c>
      <c r="O80" s="88">
        <v>0</v>
      </c>
      <c r="P80" s="88">
        <v>0</v>
      </c>
      <c r="Q80" s="105">
        <v>0</v>
      </c>
      <c r="R80" s="105">
        <v>0</v>
      </c>
      <c r="S80" s="105">
        <v>0</v>
      </c>
      <c r="T80" s="271">
        <v>0</v>
      </c>
    </row>
    <row r="81" spans="1:67" s="42" customFormat="1">
      <c r="A81" s="215">
        <v>3233</v>
      </c>
      <c r="B81" s="43" t="s">
        <v>40</v>
      </c>
      <c r="C81" s="246">
        <f t="shared" si="1"/>
        <v>42921.130000000005</v>
      </c>
      <c r="D81" s="94">
        <v>0</v>
      </c>
      <c r="E81" s="94">
        <v>0</v>
      </c>
      <c r="F81" s="84">
        <f>F85</f>
        <v>20000</v>
      </c>
      <c r="G81" s="84">
        <f>G82+G84+G85</f>
        <v>2921.1299999999974</v>
      </c>
      <c r="H81" s="101">
        <f>H82+H83+H84+H85</f>
        <v>45000</v>
      </c>
      <c r="I81" s="101">
        <f>I82+I83+I84+I85</f>
        <v>-45000</v>
      </c>
      <c r="J81" s="101">
        <v>0</v>
      </c>
      <c r="K81" s="101">
        <v>0</v>
      </c>
      <c r="L81" s="109">
        <f>L82+L83+L84</f>
        <v>20000</v>
      </c>
      <c r="M81" s="109">
        <f>M84+M85</f>
        <v>0</v>
      </c>
      <c r="N81" s="101">
        <v>0</v>
      </c>
      <c r="O81" s="85">
        <v>0</v>
      </c>
      <c r="P81" s="85">
        <v>0</v>
      </c>
      <c r="Q81" s="101">
        <v>0</v>
      </c>
      <c r="R81" s="101">
        <v>0</v>
      </c>
      <c r="S81" s="101">
        <v>0</v>
      </c>
      <c r="T81" s="266"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</row>
    <row r="82" spans="1:67" s="35" customFormat="1">
      <c r="A82" s="216">
        <v>32331</v>
      </c>
      <c r="B82" s="47" t="s">
        <v>176</v>
      </c>
      <c r="C82" s="244">
        <f t="shared" si="1"/>
        <v>11875</v>
      </c>
      <c r="D82" s="96">
        <v>0</v>
      </c>
      <c r="E82" s="96">
        <v>0</v>
      </c>
      <c r="F82" s="87">
        <v>0</v>
      </c>
      <c r="G82" s="87">
        <v>6875</v>
      </c>
      <c r="H82" s="105">
        <v>10000</v>
      </c>
      <c r="I82" s="105">
        <v>-10000</v>
      </c>
      <c r="J82" s="105">
        <v>0</v>
      </c>
      <c r="K82" s="105">
        <v>0</v>
      </c>
      <c r="L82" s="114">
        <v>5000</v>
      </c>
      <c r="M82" s="114">
        <v>0</v>
      </c>
      <c r="N82" s="105">
        <v>0</v>
      </c>
      <c r="O82" s="88">
        <v>0</v>
      </c>
      <c r="P82" s="88">
        <v>0</v>
      </c>
      <c r="Q82" s="105">
        <v>0</v>
      </c>
      <c r="R82" s="105">
        <v>0</v>
      </c>
      <c r="S82" s="105">
        <v>0</v>
      </c>
      <c r="T82" s="271">
        <v>0</v>
      </c>
    </row>
    <row r="83" spans="1:67">
      <c r="A83" s="214">
        <v>32332</v>
      </c>
      <c r="B83" s="45" t="s">
        <v>102</v>
      </c>
      <c r="C83" s="244">
        <f t="shared" si="1"/>
        <v>5000</v>
      </c>
      <c r="D83" s="95">
        <v>0</v>
      </c>
      <c r="E83" s="95">
        <v>0</v>
      </c>
      <c r="F83" s="86">
        <v>0</v>
      </c>
      <c r="G83" s="86">
        <v>0</v>
      </c>
      <c r="H83" s="106">
        <v>5000</v>
      </c>
      <c r="I83" s="106">
        <v>-5000</v>
      </c>
      <c r="J83" s="106">
        <v>0</v>
      </c>
      <c r="K83" s="106">
        <v>0</v>
      </c>
      <c r="L83" s="110">
        <v>5000</v>
      </c>
      <c r="M83" s="110">
        <v>0</v>
      </c>
      <c r="N83" s="106">
        <v>0</v>
      </c>
      <c r="O83" s="77">
        <v>0</v>
      </c>
      <c r="P83" s="77">
        <v>0</v>
      </c>
      <c r="Q83" s="106">
        <v>0</v>
      </c>
      <c r="R83" s="106">
        <v>0</v>
      </c>
      <c r="S83" s="106">
        <v>0</v>
      </c>
      <c r="T83" s="267">
        <v>0</v>
      </c>
    </row>
    <row r="84" spans="1:67">
      <c r="A84" s="214">
        <v>32334</v>
      </c>
      <c r="B84" s="45" t="s">
        <v>177</v>
      </c>
      <c r="C84" s="244">
        <f t="shared" ref="C84:C115" si="2">D84+E84+F84+G84+H84+I84+J84+K84+L84+M84+N84+O84+P84+Q84+R84+S84+T84</f>
        <v>16046.129999999997</v>
      </c>
      <c r="D84" s="95">
        <v>0</v>
      </c>
      <c r="E84" s="95">
        <v>0</v>
      </c>
      <c r="F84" s="86">
        <v>0</v>
      </c>
      <c r="G84" s="86">
        <v>16046.13</v>
      </c>
      <c r="H84" s="106">
        <v>10000</v>
      </c>
      <c r="I84" s="106">
        <v>-10000</v>
      </c>
      <c r="J84" s="106">
        <v>0</v>
      </c>
      <c r="K84" s="106">
        <v>0</v>
      </c>
      <c r="L84" s="110">
        <v>10000</v>
      </c>
      <c r="M84" s="110">
        <v>-10000</v>
      </c>
      <c r="N84" s="106">
        <v>0</v>
      </c>
      <c r="O84" s="77">
        <v>0</v>
      </c>
      <c r="P84" s="77">
        <v>0</v>
      </c>
      <c r="Q84" s="106">
        <v>0</v>
      </c>
      <c r="R84" s="106">
        <v>0</v>
      </c>
      <c r="S84" s="106">
        <v>0</v>
      </c>
      <c r="T84" s="267">
        <v>0</v>
      </c>
    </row>
    <row r="85" spans="1:67">
      <c r="A85" s="214">
        <v>32339</v>
      </c>
      <c r="B85" s="45" t="s">
        <v>103</v>
      </c>
      <c r="C85" s="244">
        <f t="shared" si="2"/>
        <v>10000</v>
      </c>
      <c r="D85" s="95">
        <v>0</v>
      </c>
      <c r="E85" s="95">
        <v>0</v>
      </c>
      <c r="F85" s="86">
        <v>20000</v>
      </c>
      <c r="G85" s="86">
        <v>-20000</v>
      </c>
      <c r="H85" s="106">
        <v>20000</v>
      </c>
      <c r="I85" s="106">
        <v>-20000</v>
      </c>
      <c r="J85" s="106">
        <v>0</v>
      </c>
      <c r="K85" s="106">
        <v>0</v>
      </c>
      <c r="L85" s="110">
        <v>0</v>
      </c>
      <c r="M85" s="110">
        <v>10000</v>
      </c>
      <c r="N85" s="106">
        <v>0</v>
      </c>
      <c r="O85" s="77">
        <v>0</v>
      </c>
      <c r="P85" s="77">
        <v>0</v>
      </c>
      <c r="Q85" s="106">
        <v>0</v>
      </c>
      <c r="R85" s="106">
        <v>0</v>
      </c>
      <c r="S85" s="106">
        <v>0</v>
      </c>
      <c r="T85" s="267">
        <v>0</v>
      </c>
    </row>
    <row r="86" spans="1:67" s="42" customFormat="1">
      <c r="A86" s="215">
        <v>3234</v>
      </c>
      <c r="B86" s="43" t="s">
        <v>41</v>
      </c>
      <c r="C86" s="246">
        <f t="shared" si="2"/>
        <v>55900</v>
      </c>
      <c r="D86" s="94">
        <v>0</v>
      </c>
      <c r="E86" s="94">
        <v>0</v>
      </c>
      <c r="F86" s="84">
        <f>F88+F91</f>
        <v>4000</v>
      </c>
      <c r="G86" s="84">
        <f>G88</f>
        <v>-1000</v>
      </c>
      <c r="H86" s="101">
        <f>H87+H88+H91</f>
        <v>42900</v>
      </c>
      <c r="I86" s="101">
        <v>0</v>
      </c>
      <c r="J86" s="101">
        <v>0</v>
      </c>
      <c r="K86" s="101">
        <v>0</v>
      </c>
      <c r="L86" s="109">
        <f>L87+L88+L89+L90+L91</f>
        <v>10000</v>
      </c>
      <c r="M86" s="109">
        <f>M87+M90</f>
        <v>0</v>
      </c>
      <c r="N86" s="101">
        <v>0</v>
      </c>
      <c r="O86" s="85">
        <v>0</v>
      </c>
      <c r="P86" s="85">
        <v>0</v>
      </c>
      <c r="Q86" s="101">
        <v>0</v>
      </c>
      <c r="R86" s="101">
        <v>0</v>
      </c>
      <c r="S86" s="101">
        <v>0</v>
      </c>
      <c r="T86" s="266"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</row>
    <row r="87" spans="1:67" s="35" customFormat="1">
      <c r="A87" s="216">
        <v>32341</v>
      </c>
      <c r="B87" s="47" t="s">
        <v>107</v>
      </c>
      <c r="C87" s="244">
        <f t="shared" si="2"/>
        <v>11300</v>
      </c>
      <c r="D87" s="96">
        <v>0</v>
      </c>
      <c r="E87" s="96">
        <v>0</v>
      </c>
      <c r="F87" s="87">
        <v>0</v>
      </c>
      <c r="G87" s="87">
        <v>0</v>
      </c>
      <c r="H87" s="105">
        <v>8300</v>
      </c>
      <c r="I87" s="105">
        <v>0</v>
      </c>
      <c r="J87" s="105">
        <v>0</v>
      </c>
      <c r="K87" s="105">
        <v>0</v>
      </c>
      <c r="L87" s="110">
        <v>1000</v>
      </c>
      <c r="M87" s="110">
        <v>2000</v>
      </c>
      <c r="N87" s="105">
        <v>0</v>
      </c>
      <c r="O87" s="88">
        <v>0</v>
      </c>
      <c r="P87" s="88">
        <v>0</v>
      </c>
      <c r="Q87" s="105">
        <v>0</v>
      </c>
      <c r="R87" s="105">
        <v>0</v>
      </c>
      <c r="S87" s="105">
        <v>0</v>
      </c>
      <c r="T87" s="271">
        <v>0</v>
      </c>
    </row>
    <row r="88" spans="1:67" s="35" customFormat="1">
      <c r="A88" s="216">
        <v>32342</v>
      </c>
      <c r="B88" s="47" t="s">
        <v>108</v>
      </c>
      <c r="C88" s="244">
        <f t="shared" si="2"/>
        <v>4600</v>
      </c>
      <c r="D88" s="96">
        <v>0</v>
      </c>
      <c r="E88" s="96">
        <v>0</v>
      </c>
      <c r="F88" s="87">
        <v>2000</v>
      </c>
      <c r="G88" s="87">
        <v>-1000</v>
      </c>
      <c r="H88" s="105">
        <v>600</v>
      </c>
      <c r="I88" s="105">
        <v>0</v>
      </c>
      <c r="J88" s="105">
        <v>0</v>
      </c>
      <c r="K88" s="105">
        <v>0</v>
      </c>
      <c r="L88" s="110">
        <v>3000</v>
      </c>
      <c r="M88" s="110">
        <v>0</v>
      </c>
      <c r="N88" s="105">
        <v>0</v>
      </c>
      <c r="O88" s="88">
        <v>0</v>
      </c>
      <c r="P88" s="88">
        <v>0</v>
      </c>
      <c r="Q88" s="105">
        <v>0</v>
      </c>
      <c r="R88" s="105">
        <v>0</v>
      </c>
      <c r="S88" s="105">
        <v>0</v>
      </c>
      <c r="T88" s="271">
        <v>0</v>
      </c>
    </row>
    <row r="89" spans="1:67" s="35" customFormat="1">
      <c r="A89" s="216">
        <v>32343</v>
      </c>
      <c r="B89" s="47" t="s">
        <v>109</v>
      </c>
      <c r="C89" s="244">
        <f t="shared" si="2"/>
        <v>3000</v>
      </c>
      <c r="D89" s="96">
        <v>0</v>
      </c>
      <c r="E89" s="96">
        <v>0</v>
      </c>
      <c r="F89" s="87">
        <v>0</v>
      </c>
      <c r="G89" s="87">
        <v>0</v>
      </c>
      <c r="H89" s="105">
        <v>0</v>
      </c>
      <c r="I89" s="105">
        <v>0</v>
      </c>
      <c r="J89" s="105">
        <v>0</v>
      </c>
      <c r="K89" s="105">
        <v>0</v>
      </c>
      <c r="L89" s="110">
        <v>3000</v>
      </c>
      <c r="M89" s="110">
        <v>0</v>
      </c>
      <c r="N89" s="105">
        <v>0</v>
      </c>
      <c r="O89" s="88">
        <v>0</v>
      </c>
      <c r="P89" s="88">
        <v>0</v>
      </c>
      <c r="Q89" s="105">
        <v>0</v>
      </c>
      <c r="R89" s="105">
        <v>0</v>
      </c>
      <c r="S89" s="105">
        <v>0</v>
      </c>
      <c r="T89" s="271">
        <v>0</v>
      </c>
    </row>
    <row r="90" spans="1:67" s="35" customFormat="1">
      <c r="A90" s="216">
        <v>32344</v>
      </c>
      <c r="B90" s="47" t="s">
        <v>110</v>
      </c>
      <c r="C90" s="244">
        <f t="shared" si="2"/>
        <v>0</v>
      </c>
      <c r="D90" s="96">
        <v>0</v>
      </c>
      <c r="E90" s="96">
        <v>0</v>
      </c>
      <c r="F90" s="87">
        <v>0</v>
      </c>
      <c r="G90" s="87">
        <v>0</v>
      </c>
      <c r="H90" s="105">
        <v>0</v>
      </c>
      <c r="I90" s="105">
        <v>0</v>
      </c>
      <c r="J90" s="105">
        <v>0</v>
      </c>
      <c r="K90" s="105">
        <v>0</v>
      </c>
      <c r="L90" s="110">
        <v>2000</v>
      </c>
      <c r="M90" s="110">
        <v>-2000</v>
      </c>
      <c r="N90" s="105">
        <v>0</v>
      </c>
      <c r="O90" s="88">
        <v>0</v>
      </c>
      <c r="P90" s="88">
        <v>0</v>
      </c>
      <c r="Q90" s="105">
        <v>0</v>
      </c>
      <c r="R90" s="105">
        <v>0</v>
      </c>
      <c r="S90" s="105">
        <v>0</v>
      </c>
      <c r="T90" s="271">
        <v>0</v>
      </c>
    </row>
    <row r="91" spans="1:67" s="35" customFormat="1">
      <c r="A91" s="216">
        <v>32349</v>
      </c>
      <c r="B91" s="47" t="s">
        <v>111</v>
      </c>
      <c r="C91" s="244">
        <f t="shared" si="2"/>
        <v>37000</v>
      </c>
      <c r="D91" s="96">
        <v>0</v>
      </c>
      <c r="E91" s="96">
        <v>0</v>
      </c>
      <c r="F91" s="87">
        <v>2000</v>
      </c>
      <c r="G91" s="87">
        <v>0</v>
      </c>
      <c r="H91" s="105">
        <v>34000</v>
      </c>
      <c r="I91" s="105">
        <v>0</v>
      </c>
      <c r="J91" s="105">
        <v>0</v>
      </c>
      <c r="K91" s="105">
        <v>0</v>
      </c>
      <c r="L91" s="110">
        <v>1000</v>
      </c>
      <c r="M91" s="110">
        <v>0</v>
      </c>
      <c r="N91" s="105">
        <v>0</v>
      </c>
      <c r="O91" s="88">
        <v>0</v>
      </c>
      <c r="P91" s="88">
        <v>0</v>
      </c>
      <c r="Q91" s="105">
        <v>0</v>
      </c>
      <c r="R91" s="105">
        <v>0</v>
      </c>
      <c r="S91" s="105">
        <v>0</v>
      </c>
      <c r="T91" s="271">
        <v>0</v>
      </c>
    </row>
    <row r="92" spans="1:67" s="42" customFormat="1">
      <c r="A92" s="215">
        <v>3235</v>
      </c>
      <c r="B92" s="43" t="s">
        <v>62</v>
      </c>
      <c r="C92" s="246">
        <f t="shared" si="2"/>
        <v>88400</v>
      </c>
      <c r="D92" s="94">
        <v>0</v>
      </c>
      <c r="E92" s="94">
        <v>0</v>
      </c>
      <c r="F92" s="84">
        <f>F95</f>
        <v>28400</v>
      </c>
      <c r="G92" s="84">
        <v>0</v>
      </c>
      <c r="H92" s="101">
        <f>H93</f>
        <v>80000</v>
      </c>
      <c r="I92" s="101">
        <f>I93</f>
        <v>-35000</v>
      </c>
      <c r="J92" s="101">
        <v>0</v>
      </c>
      <c r="K92" s="101">
        <v>0</v>
      </c>
      <c r="L92" s="109">
        <f>L93+L94+L95+L96</f>
        <v>25000</v>
      </c>
      <c r="M92" s="109">
        <f>M93+M94</f>
        <v>-10000</v>
      </c>
      <c r="N92" s="101">
        <v>0</v>
      </c>
      <c r="O92" s="85">
        <v>0</v>
      </c>
      <c r="P92" s="85">
        <v>0</v>
      </c>
      <c r="Q92" s="101">
        <v>0</v>
      </c>
      <c r="R92" s="101">
        <v>0</v>
      </c>
      <c r="S92" s="101">
        <v>0</v>
      </c>
      <c r="T92" s="266"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</row>
    <row r="93" spans="1:67">
      <c r="A93" s="214">
        <v>32352</v>
      </c>
      <c r="B93" s="45" t="s">
        <v>112</v>
      </c>
      <c r="C93" s="244">
        <f t="shared" si="2"/>
        <v>45000</v>
      </c>
      <c r="D93" s="95">
        <v>0</v>
      </c>
      <c r="E93" s="95">
        <v>0</v>
      </c>
      <c r="F93" s="86">
        <v>0</v>
      </c>
      <c r="G93" s="86">
        <v>0</v>
      </c>
      <c r="H93" s="106">
        <v>80000</v>
      </c>
      <c r="I93" s="106">
        <v>-35000</v>
      </c>
      <c r="J93" s="106">
        <v>0</v>
      </c>
      <c r="K93" s="106">
        <v>0</v>
      </c>
      <c r="L93" s="110">
        <v>5000</v>
      </c>
      <c r="M93" s="110">
        <v>-5000</v>
      </c>
      <c r="N93" s="106">
        <v>0</v>
      </c>
      <c r="O93" s="77">
        <v>0</v>
      </c>
      <c r="P93" s="77">
        <v>0</v>
      </c>
      <c r="Q93" s="106">
        <v>0</v>
      </c>
      <c r="R93" s="106">
        <v>0</v>
      </c>
      <c r="S93" s="106">
        <v>0</v>
      </c>
      <c r="T93" s="267">
        <v>0</v>
      </c>
    </row>
    <row r="94" spans="1:67">
      <c r="A94" s="214">
        <v>32353</v>
      </c>
      <c r="B94" s="45" t="s">
        <v>113</v>
      </c>
      <c r="C94" s="244">
        <f t="shared" si="2"/>
        <v>5000</v>
      </c>
      <c r="D94" s="95">
        <v>0</v>
      </c>
      <c r="E94" s="95">
        <v>0</v>
      </c>
      <c r="F94" s="86">
        <v>0</v>
      </c>
      <c r="G94" s="86">
        <v>0</v>
      </c>
      <c r="H94" s="106">
        <v>0</v>
      </c>
      <c r="I94" s="106">
        <v>0</v>
      </c>
      <c r="J94" s="106">
        <v>0</v>
      </c>
      <c r="K94" s="106">
        <v>0</v>
      </c>
      <c r="L94" s="110">
        <v>10000</v>
      </c>
      <c r="M94" s="110">
        <v>-5000</v>
      </c>
      <c r="N94" s="106">
        <v>0</v>
      </c>
      <c r="O94" s="77">
        <v>0</v>
      </c>
      <c r="P94" s="77">
        <v>0</v>
      </c>
      <c r="Q94" s="106">
        <v>0</v>
      </c>
      <c r="R94" s="106">
        <v>0</v>
      </c>
      <c r="S94" s="106">
        <v>0</v>
      </c>
      <c r="T94" s="267">
        <v>0</v>
      </c>
    </row>
    <row r="95" spans="1:67" ht="36.75">
      <c r="A95" s="214">
        <v>32355</v>
      </c>
      <c r="B95" s="46" t="s">
        <v>145</v>
      </c>
      <c r="C95" s="244">
        <f t="shared" si="2"/>
        <v>33400</v>
      </c>
      <c r="D95" s="95">
        <v>0</v>
      </c>
      <c r="E95" s="95">
        <v>0</v>
      </c>
      <c r="F95" s="86">
        <v>28400</v>
      </c>
      <c r="G95" s="86">
        <v>0</v>
      </c>
      <c r="H95" s="106">
        <v>0</v>
      </c>
      <c r="I95" s="106">
        <v>0</v>
      </c>
      <c r="J95" s="106">
        <v>0</v>
      </c>
      <c r="K95" s="106">
        <v>0</v>
      </c>
      <c r="L95" s="110">
        <v>5000</v>
      </c>
      <c r="M95" s="110">
        <v>0</v>
      </c>
      <c r="N95" s="106">
        <v>0</v>
      </c>
      <c r="O95" s="77">
        <v>0</v>
      </c>
      <c r="P95" s="77">
        <v>0</v>
      </c>
      <c r="Q95" s="106">
        <v>0</v>
      </c>
      <c r="R95" s="106">
        <v>0</v>
      </c>
      <c r="S95" s="106">
        <v>0</v>
      </c>
      <c r="T95" s="267">
        <v>0</v>
      </c>
    </row>
    <row r="96" spans="1:67">
      <c r="A96" s="214">
        <v>32359</v>
      </c>
      <c r="B96" s="45" t="s">
        <v>141</v>
      </c>
      <c r="C96" s="244">
        <f t="shared" si="2"/>
        <v>5000</v>
      </c>
      <c r="D96" s="95">
        <v>0</v>
      </c>
      <c r="E96" s="95">
        <v>0</v>
      </c>
      <c r="F96" s="86">
        <v>0</v>
      </c>
      <c r="G96" s="86">
        <v>0</v>
      </c>
      <c r="H96" s="106">
        <v>0</v>
      </c>
      <c r="I96" s="106">
        <v>0</v>
      </c>
      <c r="J96" s="106">
        <v>0</v>
      </c>
      <c r="K96" s="106">
        <v>0</v>
      </c>
      <c r="L96" s="110">
        <v>5000</v>
      </c>
      <c r="M96" s="110">
        <v>0</v>
      </c>
      <c r="N96" s="106">
        <v>0</v>
      </c>
      <c r="O96" s="77">
        <v>0</v>
      </c>
      <c r="P96" s="77">
        <v>0</v>
      </c>
      <c r="Q96" s="106">
        <v>0</v>
      </c>
      <c r="R96" s="106">
        <v>0</v>
      </c>
      <c r="S96" s="106">
        <v>0</v>
      </c>
      <c r="T96" s="267">
        <v>0</v>
      </c>
    </row>
    <row r="97" spans="1:67" s="42" customFormat="1">
      <c r="A97" s="215">
        <v>3236</v>
      </c>
      <c r="B97" s="43" t="s">
        <v>42</v>
      </c>
      <c r="C97" s="246">
        <f t="shared" si="2"/>
        <v>17000</v>
      </c>
      <c r="D97" s="94">
        <v>0</v>
      </c>
      <c r="E97" s="94">
        <v>0</v>
      </c>
      <c r="F97" s="84">
        <v>0</v>
      </c>
      <c r="G97" s="84">
        <f>G98</f>
        <v>15000</v>
      </c>
      <c r="H97" s="101">
        <v>0</v>
      </c>
      <c r="I97" s="101">
        <v>0</v>
      </c>
      <c r="J97" s="101">
        <v>0</v>
      </c>
      <c r="K97" s="101">
        <v>0</v>
      </c>
      <c r="L97" s="109">
        <f>L98</f>
        <v>4000</v>
      </c>
      <c r="M97" s="109">
        <f>M98</f>
        <v>-2000</v>
      </c>
      <c r="N97" s="101">
        <v>0</v>
      </c>
      <c r="O97" s="85">
        <v>0</v>
      </c>
      <c r="P97" s="85">
        <v>0</v>
      </c>
      <c r="Q97" s="101">
        <v>0</v>
      </c>
      <c r="R97" s="101">
        <v>0</v>
      </c>
      <c r="S97" s="101">
        <v>0</v>
      </c>
      <c r="T97" s="266"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</row>
    <row r="98" spans="1:67">
      <c r="A98" s="214">
        <v>32361</v>
      </c>
      <c r="B98" s="45" t="s">
        <v>114</v>
      </c>
      <c r="C98" s="244">
        <f t="shared" si="2"/>
        <v>17000</v>
      </c>
      <c r="D98" s="95">
        <v>0</v>
      </c>
      <c r="E98" s="95">
        <v>0</v>
      </c>
      <c r="F98" s="86">
        <v>0</v>
      </c>
      <c r="G98" s="86">
        <v>15000</v>
      </c>
      <c r="H98" s="106">
        <v>0</v>
      </c>
      <c r="I98" s="106">
        <v>0</v>
      </c>
      <c r="J98" s="106">
        <v>0</v>
      </c>
      <c r="K98" s="106">
        <v>0</v>
      </c>
      <c r="L98" s="110">
        <v>4000</v>
      </c>
      <c r="M98" s="110">
        <v>-2000</v>
      </c>
      <c r="N98" s="106">
        <v>0</v>
      </c>
      <c r="O98" s="77">
        <v>0</v>
      </c>
      <c r="P98" s="77">
        <v>0</v>
      </c>
      <c r="Q98" s="106">
        <v>0</v>
      </c>
      <c r="R98" s="106">
        <v>0</v>
      </c>
      <c r="S98" s="106">
        <v>0</v>
      </c>
      <c r="T98" s="267">
        <v>0</v>
      </c>
    </row>
    <row r="99" spans="1:67" s="42" customFormat="1">
      <c r="A99" s="215">
        <v>3237</v>
      </c>
      <c r="B99" s="43" t="s">
        <v>43</v>
      </c>
      <c r="C99" s="246">
        <f t="shared" si="2"/>
        <v>189301.71</v>
      </c>
      <c r="D99" s="94">
        <f>D101</f>
        <v>180000</v>
      </c>
      <c r="E99" s="94">
        <f>E101</f>
        <v>-50000</v>
      </c>
      <c r="F99" s="84">
        <f>F100+F101</f>
        <v>22100</v>
      </c>
      <c r="G99" s="84">
        <f>G100+G101</f>
        <v>-1798.29</v>
      </c>
      <c r="H99" s="101">
        <f>H101</f>
        <v>40000</v>
      </c>
      <c r="I99" s="101">
        <f>I101</f>
        <v>-40000</v>
      </c>
      <c r="J99" s="101">
        <v>0</v>
      </c>
      <c r="K99" s="101">
        <v>0</v>
      </c>
      <c r="L99" s="109">
        <f>L100+L101+L102+L104</f>
        <v>16000</v>
      </c>
      <c r="M99" s="109">
        <f>M101+M102+M103</f>
        <v>23000</v>
      </c>
      <c r="N99" s="101">
        <v>0</v>
      </c>
      <c r="O99" s="85">
        <v>0</v>
      </c>
      <c r="P99" s="85">
        <v>0</v>
      </c>
      <c r="Q99" s="101">
        <v>0</v>
      </c>
      <c r="R99" s="101">
        <v>0</v>
      </c>
      <c r="S99" s="101">
        <v>0</v>
      </c>
      <c r="T99" s="266"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</row>
    <row r="100" spans="1:67">
      <c r="A100" s="214">
        <v>32371</v>
      </c>
      <c r="B100" s="45" t="s">
        <v>115</v>
      </c>
      <c r="C100" s="244">
        <f t="shared" si="2"/>
        <v>11115.67</v>
      </c>
      <c r="D100" s="95">
        <v>0</v>
      </c>
      <c r="E100" s="95">
        <v>0</v>
      </c>
      <c r="F100" s="86">
        <v>12100</v>
      </c>
      <c r="G100" s="86">
        <v>-5984.33</v>
      </c>
      <c r="H100" s="106">
        <v>0</v>
      </c>
      <c r="I100" s="106">
        <v>0</v>
      </c>
      <c r="J100" s="106">
        <v>0</v>
      </c>
      <c r="K100" s="106">
        <v>0</v>
      </c>
      <c r="L100" s="110">
        <v>5000</v>
      </c>
      <c r="M100" s="110">
        <v>0</v>
      </c>
      <c r="N100" s="106">
        <v>0</v>
      </c>
      <c r="O100" s="77">
        <v>0</v>
      </c>
      <c r="P100" s="77">
        <v>0</v>
      </c>
      <c r="Q100" s="106">
        <v>0</v>
      </c>
      <c r="R100" s="106">
        <v>0</v>
      </c>
      <c r="S100" s="106">
        <v>0</v>
      </c>
      <c r="T100" s="267">
        <v>0</v>
      </c>
    </row>
    <row r="101" spans="1:67">
      <c r="A101" s="214">
        <v>32372</v>
      </c>
      <c r="B101" s="45" t="s">
        <v>116</v>
      </c>
      <c r="C101" s="244">
        <f t="shared" si="2"/>
        <v>164186.04</v>
      </c>
      <c r="D101" s="95">
        <v>180000</v>
      </c>
      <c r="E101" s="95">
        <v>-50000</v>
      </c>
      <c r="F101" s="86">
        <v>10000</v>
      </c>
      <c r="G101" s="86">
        <v>4186.04</v>
      </c>
      <c r="H101" s="106">
        <v>40000</v>
      </c>
      <c r="I101" s="106">
        <v>-40000</v>
      </c>
      <c r="J101" s="106">
        <v>0</v>
      </c>
      <c r="K101" s="106">
        <v>0</v>
      </c>
      <c r="L101" s="110">
        <v>5000</v>
      </c>
      <c r="M101" s="110">
        <v>15000</v>
      </c>
      <c r="N101" s="106">
        <v>0</v>
      </c>
      <c r="O101" s="77">
        <v>0</v>
      </c>
      <c r="P101" s="77">
        <v>0</v>
      </c>
      <c r="Q101" s="106">
        <v>0</v>
      </c>
      <c r="R101" s="106">
        <v>0</v>
      </c>
      <c r="S101" s="106">
        <v>0</v>
      </c>
      <c r="T101" s="267">
        <v>0</v>
      </c>
    </row>
    <row r="102" spans="1:67">
      <c r="A102" s="214">
        <v>32373</v>
      </c>
      <c r="B102" s="45" t="s">
        <v>117</v>
      </c>
      <c r="C102" s="244">
        <f t="shared" si="2"/>
        <v>5000</v>
      </c>
      <c r="D102" s="95">
        <v>0</v>
      </c>
      <c r="E102" s="95">
        <v>0</v>
      </c>
      <c r="F102" s="86">
        <v>0</v>
      </c>
      <c r="G102" s="86">
        <v>0</v>
      </c>
      <c r="H102" s="106">
        <v>0</v>
      </c>
      <c r="I102" s="106">
        <v>0</v>
      </c>
      <c r="J102" s="106">
        <v>0</v>
      </c>
      <c r="K102" s="106">
        <v>0</v>
      </c>
      <c r="L102" s="110">
        <v>2000</v>
      </c>
      <c r="M102" s="110">
        <v>3000</v>
      </c>
      <c r="N102" s="106">
        <v>0</v>
      </c>
      <c r="O102" s="77">
        <v>0</v>
      </c>
      <c r="P102" s="77">
        <v>0</v>
      </c>
      <c r="Q102" s="106">
        <v>0</v>
      </c>
      <c r="R102" s="106">
        <v>0</v>
      </c>
      <c r="S102" s="106">
        <v>0</v>
      </c>
      <c r="T102" s="267">
        <v>0</v>
      </c>
    </row>
    <row r="103" spans="1:67">
      <c r="A103" s="214">
        <v>32377</v>
      </c>
      <c r="B103" s="45" t="s">
        <v>192</v>
      </c>
      <c r="C103" s="244">
        <f t="shared" si="2"/>
        <v>5000</v>
      </c>
      <c r="D103" s="95">
        <v>0</v>
      </c>
      <c r="E103" s="95"/>
      <c r="F103" s="86">
        <v>0</v>
      </c>
      <c r="G103" s="86">
        <v>0</v>
      </c>
      <c r="H103" s="106">
        <v>0</v>
      </c>
      <c r="I103" s="106">
        <v>0</v>
      </c>
      <c r="J103" s="106">
        <v>0</v>
      </c>
      <c r="K103" s="106">
        <v>0</v>
      </c>
      <c r="L103" s="110">
        <v>0</v>
      </c>
      <c r="M103" s="110">
        <v>5000</v>
      </c>
      <c r="N103" s="106">
        <v>0</v>
      </c>
      <c r="O103" s="77">
        <v>0</v>
      </c>
      <c r="P103" s="77">
        <v>0</v>
      </c>
      <c r="Q103" s="106">
        <v>0</v>
      </c>
      <c r="R103" s="106">
        <v>0</v>
      </c>
      <c r="S103" s="106">
        <v>0</v>
      </c>
      <c r="T103" s="267">
        <v>0</v>
      </c>
    </row>
    <row r="104" spans="1:67">
      <c r="A104" s="214">
        <v>32379</v>
      </c>
      <c r="B104" s="45" t="s">
        <v>118</v>
      </c>
      <c r="C104" s="244">
        <f t="shared" si="2"/>
        <v>4000</v>
      </c>
      <c r="D104" s="95">
        <v>0</v>
      </c>
      <c r="E104" s="95">
        <v>0</v>
      </c>
      <c r="F104" s="86">
        <v>0</v>
      </c>
      <c r="G104" s="86">
        <v>0</v>
      </c>
      <c r="H104" s="106">
        <v>0</v>
      </c>
      <c r="I104" s="106">
        <v>0</v>
      </c>
      <c r="J104" s="106">
        <v>0</v>
      </c>
      <c r="K104" s="106">
        <v>0</v>
      </c>
      <c r="L104" s="110">
        <v>4000</v>
      </c>
      <c r="M104" s="110">
        <v>0</v>
      </c>
      <c r="N104" s="106">
        <v>0</v>
      </c>
      <c r="O104" s="77">
        <v>0</v>
      </c>
      <c r="P104" s="77">
        <v>0</v>
      </c>
      <c r="Q104" s="106">
        <v>0</v>
      </c>
      <c r="R104" s="106">
        <v>0</v>
      </c>
      <c r="S104" s="106">
        <v>0</v>
      </c>
      <c r="T104" s="267">
        <v>0</v>
      </c>
    </row>
    <row r="105" spans="1:67" s="42" customFormat="1">
      <c r="A105" s="215">
        <v>3238</v>
      </c>
      <c r="B105" s="43" t="s">
        <v>44</v>
      </c>
      <c r="C105" s="246">
        <f t="shared" si="2"/>
        <v>25000</v>
      </c>
      <c r="D105" s="94">
        <v>0</v>
      </c>
      <c r="E105" s="94">
        <v>0</v>
      </c>
      <c r="F105" s="84">
        <f>F108</f>
        <v>22000</v>
      </c>
      <c r="G105" s="84">
        <f>G107</f>
        <v>0</v>
      </c>
      <c r="H105" s="101">
        <v>0</v>
      </c>
      <c r="I105" s="101">
        <v>0</v>
      </c>
      <c r="J105" s="101">
        <v>0</v>
      </c>
      <c r="K105" s="101">
        <v>0</v>
      </c>
      <c r="L105" s="109">
        <f>L106+L108</f>
        <v>7000</v>
      </c>
      <c r="M105" s="109">
        <f>M106+M108</f>
        <v>-4000</v>
      </c>
      <c r="N105" s="101">
        <v>0</v>
      </c>
      <c r="O105" s="85">
        <v>0</v>
      </c>
      <c r="P105" s="85">
        <v>0</v>
      </c>
      <c r="Q105" s="101">
        <v>0</v>
      </c>
      <c r="R105" s="101">
        <v>0</v>
      </c>
      <c r="S105" s="101">
        <v>0</v>
      </c>
      <c r="T105" s="266"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</row>
    <row r="106" spans="1:67" s="35" customFormat="1">
      <c r="A106" s="216">
        <v>32381</v>
      </c>
      <c r="B106" s="47" t="s">
        <v>140</v>
      </c>
      <c r="C106" s="244">
        <f t="shared" si="2"/>
        <v>3000</v>
      </c>
      <c r="D106" s="96">
        <v>0</v>
      </c>
      <c r="E106" s="96">
        <v>0</v>
      </c>
      <c r="F106" s="87">
        <v>0</v>
      </c>
      <c r="G106" s="87">
        <v>0</v>
      </c>
      <c r="H106" s="105">
        <v>0</v>
      </c>
      <c r="I106" s="105">
        <v>0</v>
      </c>
      <c r="J106" s="105">
        <v>0</v>
      </c>
      <c r="K106" s="105">
        <v>0</v>
      </c>
      <c r="L106" s="110">
        <v>2000</v>
      </c>
      <c r="M106" s="110">
        <v>1000</v>
      </c>
      <c r="N106" s="105">
        <v>0</v>
      </c>
      <c r="O106" s="88">
        <v>0</v>
      </c>
      <c r="P106" s="88">
        <v>0</v>
      </c>
      <c r="Q106" s="105">
        <v>0</v>
      </c>
      <c r="R106" s="105">
        <v>0</v>
      </c>
      <c r="S106" s="105">
        <v>0</v>
      </c>
      <c r="T106" s="271">
        <v>0</v>
      </c>
    </row>
    <row r="107" spans="1:67">
      <c r="A107" s="214">
        <v>32382</v>
      </c>
      <c r="B107" s="45" t="s">
        <v>119</v>
      </c>
      <c r="C107" s="244">
        <f t="shared" si="2"/>
        <v>0</v>
      </c>
      <c r="D107" s="95">
        <v>0</v>
      </c>
      <c r="E107" s="95">
        <v>0</v>
      </c>
      <c r="F107" s="86">
        <v>0</v>
      </c>
      <c r="G107" s="86">
        <v>0</v>
      </c>
      <c r="H107" s="106">
        <v>0</v>
      </c>
      <c r="I107" s="106">
        <v>0</v>
      </c>
      <c r="J107" s="106">
        <v>0</v>
      </c>
      <c r="K107" s="106">
        <v>0</v>
      </c>
      <c r="L107" s="110">
        <v>0</v>
      </c>
      <c r="M107" s="110">
        <v>0</v>
      </c>
      <c r="N107" s="106">
        <v>0</v>
      </c>
      <c r="O107" s="77">
        <v>0</v>
      </c>
      <c r="P107" s="77">
        <v>0</v>
      </c>
      <c r="Q107" s="106">
        <v>0</v>
      </c>
      <c r="R107" s="106">
        <v>0</v>
      </c>
      <c r="S107" s="106">
        <v>0</v>
      </c>
      <c r="T107" s="267">
        <v>0</v>
      </c>
    </row>
    <row r="108" spans="1:67">
      <c r="A108" s="214">
        <v>32389</v>
      </c>
      <c r="B108" s="45" t="s">
        <v>120</v>
      </c>
      <c r="C108" s="244">
        <f t="shared" si="2"/>
        <v>22000</v>
      </c>
      <c r="D108" s="95">
        <v>0</v>
      </c>
      <c r="E108" s="95">
        <v>0</v>
      </c>
      <c r="F108" s="86">
        <v>22000</v>
      </c>
      <c r="G108" s="86">
        <v>0</v>
      </c>
      <c r="H108" s="106">
        <v>0</v>
      </c>
      <c r="I108" s="106">
        <v>0</v>
      </c>
      <c r="J108" s="106">
        <v>0</v>
      </c>
      <c r="K108" s="106">
        <v>0</v>
      </c>
      <c r="L108" s="110">
        <v>5000</v>
      </c>
      <c r="M108" s="110">
        <v>-5000</v>
      </c>
      <c r="N108" s="106">
        <v>0</v>
      </c>
      <c r="O108" s="77">
        <v>0</v>
      </c>
      <c r="P108" s="77">
        <v>0</v>
      </c>
      <c r="Q108" s="106">
        <v>0</v>
      </c>
      <c r="R108" s="106">
        <v>0</v>
      </c>
      <c r="S108" s="106">
        <v>0</v>
      </c>
      <c r="T108" s="267">
        <v>0</v>
      </c>
    </row>
    <row r="109" spans="1:67" s="42" customFormat="1">
      <c r="A109" s="215">
        <v>3239</v>
      </c>
      <c r="B109" s="43" t="s">
        <v>45</v>
      </c>
      <c r="C109" s="246">
        <f t="shared" si="2"/>
        <v>50502.36</v>
      </c>
      <c r="D109" s="94">
        <v>0</v>
      </c>
      <c r="E109" s="94">
        <v>0</v>
      </c>
      <c r="F109" s="84">
        <f>F110+F111+F113+F115</f>
        <v>33000</v>
      </c>
      <c r="G109" s="84">
        <f>G110+G111+G112+G113+G115</f>
        <v>-8097.6399999999994</v>
      </c>
      <c r="H109" s="101">
        <f>H114+H111</f>
        <v>12600</v>
      </c>
      <c r="I109" s="101">
        <f>I111</f>
        <v>-10000</v>
      </c>
      <c r="J109" s="101">
        <v>0</v>
      </c>
      <c r="K109" s="101">
        <v>0</v>
      </c>
      <c r="L109" s="109">
        <f>L110+L111+L112+L113+L115</f>
        <v>27000</v>
      </c>
      <c r="M109" s="109">
        <f>M112+M115</f>
        <v>-4000</v>
      </c>
      <c r="N109" s="101">
        <v>0</v>
      </c>
      <c r="O109" s="85">
        <v>0</v>
      </c>
      <c r="P109" s="85">
        <v>0</v>
      </c>
      <c r="Q109" s="101">
        <v>0</v>
      </c>
      <c r="R109" s="101">
        <v>0</v>
      </c>
      <c r="S109" s="101">
        <v>0</v>
      </c>
      <c r="T109" s="266"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</row>
    <row r="110" spans="1:67" ht="36.75">
      <c r="A110" s="214">
        <v>32391</v>
      </c>
      <c r="B110" s="46" t="s">
        <v>128</v>
      </c>
      <c r="C110" s="244">
        <f t="shared" si="2"/>
        <v>16000</v>
      </c>
      <c r="D110" s="95">
        <v>0</v>
      </c>
      <c r="E110" s="95">
        <v>0</v>
      </c>
      <c r="F110" s="86">
        <v>2000</v>
      </c>
      <c r="G110" s="86">
        <v>10000</v>
      </c>
      <c r="H110" s="106">
        <v>0</v>
      </c>
      <c r="I110" s="106">
        <v>0</v>
      </c>
      <c r="J110" s="106">
        <v>0</v>
      </c>
      <c r="K110" s="106">
        <v>0</v>
      </c>
      <c r="L110" s="110">
        <v>4000</v>
      </c>
      <c r="M110" s="110">
        <v>0</v>
      </c>
      <c r="N110" s="106">
        <v>0</v>
      </c>
      <c r="O110" s="77">
        <v>0</v>
      </c>
      <c r="P110" s="77">
        <v>0</v>
      </c>
      <c r="Q110" s="106">
        <v>0</v>
      </c>
      <c r="R110" s="106">
        <v>0</v>
      </c>
      <c r="S110" s="106">
        <v>0</v>
      </c>
      <c r="T110" s="267">
        <v>0</v>
      </c>
    </row>
    <row r="111" spans="1:67">
      <c r="A111" s="214">
        <v>32392</v>
      </c>
      <c r="B111" s="45" t="s">
        <v>121</v>
      </c>
      <c r="C111" s="244">
        <f t="shared" si="2"/>
        <v>5000</v>
      </c>
      <c r="D111" s="95">
        <v>0</v>
      </c>
      <c r="E111" s="95">
        <v>0</v>
      </c>
      <c r="F111" s="86">
        <v>10000</v>
      </c>
      <c r="G111" s="86">
        <v>-10000</v>
      </c>
      <c r="H111" s="106">
        <v>10000</v>
      </c>
      <c r="I111" s="106">
        <v>-10000</v>
      </c>
      <c r="J111" s="106">
        <v>0</v>
      </c>
      <c r="K111" s="106">
        <v>0</v>
      </c>
      <c r="L111" s="110">
        <v>5000</v>
      </c>
      <c r="M111" s="110">
        <v>0</v>
      </c>
      <c r="N111" s="106">
        <v>0</v>
      </c>
      <c r="O111" s="77">
        <v>0</v>
      </c>
      <c r="P111" s="77">
        <v>0</v>
      </c>
      <c r="Q111" s="106">
        <v>0</v>
      </c>
      <c r="R111" s="106">
        <v>0</v>
      </c>
      <c r="S111" s="106">
        <v>0</v>
      </c>
      <c r="T111" s="267">
        <v>0</v>
      </c>
    </row>
    <row r="112" spans="1:67">
      <c r="A112" s="214">
        <v>32394</v>
      </c>
      <c r="B112" s="45" t="s">
        <v>139</v>
      </c>
      <c r="C112" s="244">
        <f t="shared" si="2"/>
        <v>1902.3599999999997</v>
      </c>
      <c r="D112" s="95">
        <v>0</v>
      </c>
      <c r="E112" s="95">
        <v>0</v>
      </c>
      <c r="F112" s="86">
        <v>0</v>
      </c>
      <c r="G112" s="86">
        <v>1902.36</v>
      </c>
      <c r="H112" s="106">
        <v>0</v>
      </c>
      <c r="I112" s="106">
        <v>0</v>
      </c>
      <c r="J112" s="106">
        <v>0</v>
      </c>
      <c r="K112" s="106">
        <v>0</v>
      </c>
      <c r="L112" s="110">
        <v>3000</v>
      </c>
      <c r="M112" s="110">
        <v>-3000</v>
      </c>
      <c r="N112" s="106">
        <v>0</v>
      </c>
      <c r="O112" s="77">
        <v>0</v>
      </c>
      <c r="P112" s="77">
        <v>0</v>
      </c>
      <c r="Q112" s="106">
        <v>0</v>
      </c>
      <c r="R112" s="106">
        <v>0</v>
      </c>
      <c r="S112" s="106">
        <v>0</v>
      </c>
      <c r="T112" s="267">
        <v>0</v>
      </c>
    </row>
    <row r="113" spans="1:67">
      <c r="A113" s="214">
        <v>32395</v>
      </c>
      <c r="B113" s="45" t="s">
        <v>146</v>
      </c>
      <c r="C113" s="244">
        <f t="shared" si="2"/>
        <v>5000</v>
      </c>
      <c r="D113" s="95">
        <v>0</v>
      </c>
      <c r="E113" s="95">
        <v>0</v>
      </c>
      <c r="F113" s="86">
        <v>15000</v>
      </c>
      <c r="G113" s="86">
        <v>-15000</v>
      </c>
      <c r="H113" s="106">
        <v>0</v>
      </c>
      <c r="I113" s="106">
        <v>0</v>
      </c>
      <c r="J113" s="106">
        <v>0</v>
      </c>
      <c r="K113" s="106">
        <v>0</v>
      </c>
      <c r="L113" s="110">
        <v>5000</v>
      </c>
      <c r="M113" s="110">
        <v>0</v>
      </c>
      <c r="N113" s="106">
        <v>0</v>
      </c>
      <c r="O113" s="77">
        <v>0</v>
      </c>
      <c r="P113" s="77">
        <v>0</v>
      </c>
      <c r="Q113" s="106">
        <v>0</v>
      </c>
      <c r="R113" s="106">
        <v>0</v>
      </c>
      <c r="S113" s="106">
        <v>0</v>
      </c>
      <c r="T113" s="267">
        <v>0</v>
      </c>
    </row>
    <row r="114" spans="1:67">
      <c r="A114" s="214">
        <v>32396</v>
      </c>
      <c r="B114" s="45" t="s">
        <v>122</v>
      </c>
      <c r="C114" s="244">
        <f t="shared" si="2"/>
        <v>2600</v>
      </c>
      <c r="D114" s="95">
        <v>0</v>
      </c>
      <c r="E114" s="95">
        <v>0</v>
      </c>
      <c r="F114" s="86">
        <v>0</v>
      </c>
      <c r="G114" s="86">
        <v>0</v>
      </c>
      <c r="H114" s="106">
        <v>2600</v>
      </c>
      <c r="I114" s="106">
        <v>0</v>
      </c>
      <c r="J114" s="106">
        <v>0</v>
      </c>
      <c r="K114" s="106">
        <v>0</v>
      </c>
      <c r="L114" s="110">
        <v>0</v>
      </c>
      <c r="M114" s="110">
        <v>0</v>
      </c>
      <c r="N114" s="106">
        <v>0</v>
      </c>
      <c r="O114" s="77">
        <v>0</v>
      </c>
      <c r="P114" s="77">
        <v>0</v>
      </c>
      <c r="Q114" s="106">
        <v>0</v>
      </c>
      <c r="R114" s="106">
        <v>0</v>
      </c>
      <c r="S114" s="106">
        <v>0</v>
      </c>
      <c r="T114" s="267">
        <v>0</v>
      </c>
    </row>
    <row r="115" spans="1:67" ht="19.5" thickBot="1">
      <c r="A115" s="231">
        <v>32399</v>
      </c>
      <c r="B115" s="39" t="s">
        <v>123</v>
      </c>
      <c r="C115" s="243">
        <f t="shared" si="2"/>
        <v>20000</v>
      </c>
      <c r="D115" s="98">
        <v>0</v>
      </c>
      <c r="E115" s="98">
        <v>0</v>
      </c>
      <c r="F115" s="80">
        <v>6000</v>
      </c>
      <c r="G115" s="80">
        <v>5000</v>
      </c>
      <c r="H115" s="108">
        <v>0</v>
      </c>
      <c r="I115" s="108">
        <v>0</v>
      </c>
      <c r="J115" s="108">
        <v>0</v>
      </c>
      <c r="K115" s="108">
        <v>0</v>
      </c>
      <c r="L115" s="177">
        <v>10000</v>
      </c>
      <c r="M115" s="177">
        <v>-1000</v>
      </c>
      <c r="N115" s="108">
        <v>0</v>
      </c>
      <c r="O115" s="78">
        <v>0</v>
      </c>
      <c r="P115" s="78">
        <v>0</v>
      </c>
      <c r="Q115" s="108">
        <v>0</v>
      </c>
      <c r="R115" s="108">
        <v>0</v>
      </c>
      <c r="S115" s="108">
        <v>0</v>
      </c>
      <c r="T115" s="268">
        <v>0</v>
      </c>
    </row>
    <row r="116" spans="1:67" s="36" customFormat="1" ht="19.5" thickBot="1">
      <c r="A116" s="160">
        <v>324</v>
      </c>
      <c r="B116" s="161" t="s">
        <v>26</v>
      </c>
      <c r="C116" s="162">
        <f t="shared" ref="C116:C147" si="3">D116+E116+F116+G116+H116+I116+J116+K116+L116+M116+N116+O116+P116+Q116+R116+S116+T116</f>
        <v>28820.050000000003</v>
      </c>
      <c r="D116" s="237">
        <v>0</v>
      </c>
      <c r="E116" s="237">
        <v>0</v>
      </c>
      <c r="F116" s="232">
        <v>0</v>
      </c>
      <c r="G116" s="232">
        <f>G117</f>
        <v>10820.05</v>
      </c>
      <c r="H116" s="163">
        <f>H119</f>
        <v>5965</v>
      </c>
      <c r="I116" s="163">
        <f>I119</f>
        <v>-5965</v>
      </c>
      <c r="J116" s="163">
        <v>0</v>
      </c>
      <c r="K116" s="163">
        <v>0</v>
      </c>
      <c r="L116" s="238">
        <f>L117</f>
        <v>10000</v>
      </c>
      <c r="M116" s="238">
        <f>M117</f>
        <v>-1000</v>
      </c>
      <c r="N116" s="163">
        <v>0</v>
      </c>
      <c r="O116" s="164">
        <f>O117</f>
        <v>20000</v>
      </c>
      <c r="P116" s="164">
        <f>P117</f>
        <v>-11000</v>
      </c>
      <c r="Q116" s="163">
        <v>0</v>
      </c>
      <c r="R116" s="163">
        <v>0</v>
      </c>
      <c r="S116" s="163">
        <v>0</v>
      </c>
      <c r="T116" s="269"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</row>
    <row r="117" spans="1:67" s="42" customFormat="1">
      <c r="A117" s="234">
        <v>3241</v>
      </c>
      <c r="B117" s="40" t="s">
        <v>26</v>
      </c>
      <c r="C117" s="235">
        <f t="shared" si="3"/>
        <v>28820.050000000003</v>
      </c>
      <c r="D117" s="93">
        <v>0</v>
      </c>
      <c r="E117" s="93">
        <v>0</v>
      </c>
      <c r="F117" s="81">
        <v>0</v>
      </c>
      <c r="G117" s="81">
        <f>G119</f>
        <v>10820.05</v>
      </c>
      <c r="H117" s="100">
        <v>0</v>
      </c>
      <c r="I117" s="100">
        <v>0</v>
      </c>
      <c r="J117" s="100">
        <v>0</v>
      </c>
      <c r="K117" s="100">
        <v>0</v>
      </c>
      <c r="L117" s="176">
        <f>L118+L119</f>
        <v>10000</v>
      </c>
      <c r="M117" s="176">
        <f>M118+M119</f>
        <v>-1000</v>
      </c>
      <c r="N117" s="100">
        <v>0</v>
      </c>
      <c r="O117" s="82">
        <f>O119</f>
        <v>20000</v>
      </c>
      <c r="P117" s="82">
        <f>P119</f>
        <v>-11000</v>
      </c>
      <c r="Q117" s="100">
        <v>0</v>
      </c>
      <c r="R117" s="100">
        <v>0</v>
      </c>
      <c r="S117" s="100">
        <v>0</v>
      </c>
      <c r="T117" s="270"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</row>
    <row r="118" spans="1:67">
      <c r="A118" s="214">
        <v>32411</v>
      </c>
      <c r="B118" s="45" t="s">
        <v>129</v>
      </c>
      <c r="C118" s="244">
        <f t="shared" si="3"/>
        <v>7000</v>
      </c>
      <c r="D118" s="95">
        <v>0</v>
      </c>
      <c r="E118" s="95">
        <v>0</v>
      </c>
      <c r="F118" s="86">
        <v>0</v>
      </c>
      <c r="G118" s="86">
        <v>0</v>
      </c>
      <c r="H118" s="106">
        <v>0</v>
      </c>
      <c r="I118" s="106">
        <v>0</v>
      </c>
      <c r="J118" s="106">
        <v>0</v>
      </c>
      <c r="K118" s="106">
        <v>0</v>
      </c>
      <c r="L118" s="110">
        <v>5000</v>
      </c>
      <c r="M118" s="110">
        <v>2000</v>
      </c>
      <c r="N118" s="106">
        <v>0</v>
      </c>
      <c r="O118" s="77">
        <v>0</v>
      </c>
      <c r="P118" s="77">
        <v>0</v>
      </c>
      <c r="Q118" s="106">
        <v>0</v>
      </c>
      <c r="R118" s="106">
        <v>0</v>
      </c>
      <c r="S118" s="106">
        <v>0</v>
      </c>
      <c r="T118" s="267">
        <v>0</v>
      </c>
    </row>
    <row r="119" spans="1:67" ht="19.5" thickBot="1">
      <c r="A119" s="231">
        <v>32412</v>
      </c>
      <c r="B119" s="39" t="s">
        <v>138</v>
      </c>
      <c r="C119" s="243">
        <f t="shared" si="3"/>
        <v>21820.050000000003</v>
      </c>
      <c r="D119" s="98">
        <v>0</v>
      </c>
      <c r="E119" s="98">
        <v>0</v>
      </c>
      <c r="F119" s="80">
        <v>0</v>
      </c>
      <c r="G119" s="80">
        <v>10820.05</v>
      </c>
      <c r="H119" s="108">
        <v>5965</v>
      </c>
      <c r="I119" s="108">
        <v>-5965</v>
      </c>
      <c r="J119" s="108">
        <v>0</v>
      </c>
      <c r="K119" s="108">
        <v>0</v>
      </c>
      <c r="L119" s="177">
        <v>5000</v>
      </c>
      <c r="M119" s="177">
        <v>-3000</v>
      </c>
      <c r="N119" s="108">
        <v>0</v>
      </c>
      <c r="O119" s="78">
        <v>20000</v>
      </c>
      <c r="P119" s="78">
        <v>-11000</v>
      </c>
      <c r="Q119" s="108">
        <v>0</v>
      </c>
      <c r="R119" s="108">
        <v>0</v>
      </c>
      <c r="S119" s="108">
        <v>0</v>
      </c>
      <c r="T119" s="268">
        <v>0</v>
      </c>
    </row>
    <row r="120" spans="1:67" s="36" customFormat="1" ht="37.5" thickBot="1">
      <c r="A120" s="160">
        <v>329</v>
      </c>
      <c r="B120" s="236" t="s">
        <v>2</v>
      </c>
      <c r="C120" s="162">
        <f t="shared" si="3"/>
        <v>71719.320000000007</v>
      </c>
      <c r="D120" s="237">
        <f>D129</f>
        <v>16000</v>
      </c>
      <c r="E120" s="237">
        <v>0</v>
      </c>
      <c r="F120" s="232">
        <f>F125+F132</f>
        <v>38000</v>
      </c>
      <c r="G120" s="232">
        <f>G121+G125+G132</f>
        <v>-16280.68</v>
      </c>
      <c r="H120" s="163">
        <v>0</v>
      </c>
      <c r="I120" s="163">
        <v>0</v>
      </c>
      <c r="J120" s="163">
        <v>0</v>
      </c>
      <c r="K120" s="163">
        <v>0</v>
      </c>
      <c r="L120" s="238">
        <f>L121+L125+L127+L129+L132</f>
        <v>49000</v>
      </c>
      <c r="M120" s="238">
        <f>M121+M125+M129</f>
        <v>-15000</v>
      </c>
      <c r="N120" s="163">
        <v>0</v>
      </c>
      <c r="O120" s="163">
        <v>0</v>
      </c>
      <c r="P120" s="163">
        <v>0</v>
      </c>
      <c r="Q120" s="163">
        <v>0</v>
      </c>
      <c r="R120" s="163">
        <v>0</v>
      </c>
      <c r="S120" s="163">
        <v>0</v>
      </c>
      <c r="T120" s="269"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</row>
    <row r="121" spans="1:67" s="50" customFormat="1">
      <c r="A121" s="234">
        <v>3292</v>
      </c>
      <c r="B121" s="41" t="s">
        <v>55</v>
      </c>
      <c r="C121" s="245">
        <f t="shared" si="3"/>
        <v>22719.32</v>
      </c>
      <c r="D121" s="93">
        <v>0</v>
      </c>
      <c r="E121" s="93">
        <v>0</v>
      </c>
      <c r="F121" s="81">
        <v>0</v>
      </c>
      <c r="G121" s="81">
        <f>G122+G123</f>
        <v>9719.32</v>
      </c>
      <c r="H121" s="100">
        <v>0</v>
      </c>
      <c r="I121" s="100">
        <v>0</v>
      </c>
      <c r="J121" s="100">
        <v>0</v>
      </c>
      <c r="K121" s="100">
        <v>0</v>
      </c>
      <c r="L121" s="176">
        <f>L122+L123+L124</f>
        <v>25000</v>
      </c>
      <c r="M121" s="176">
        <f>M123</f>
        <v>-12000</v>
      </c>
      <c r="N121" s="100">
        <v>0</v>
      </c>
      <c r="O121" s="100">
        <v>0</v>
      </c>
      <c r="P121" s="100">
        <v>0</v>
      </c>
      <c r="Q121" s="100">
        <v>0</v>
      </c>
      <c r="R121" s="100">
        <v>0</v>
      </c>
      <c r="S121" s="100">
        <v>0</v>
      </c>
      <c r="T121" s="270"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</row>
    <row r="122" spans="1:67" s="37" customFormat="1" ht="36.75">
      <c r="A122" s="216">
        <v>32921</v>
      </c>
      <c r="B122" s="48" t="s">
        <v>136</v>
      </c>
      <c r="C122" s="244">
        <f t="shared" si="3"/>
        <v>8890.35</v>
      </c>
      <c r="D122" s="96">
        <v>0</v>
      </c>
      <c r="E122" s="96">
        <v>0</v>
      </c>
      <c r="F122" s="87">
        <v>0</v>
      </c>
      <c r="G122" s="87">
        <v>2890.35</v>
      </c>
      <c r="H122" s="105">
        <v>0</v>
      </c>
      <c r="I122" s="105">
        <v>0</v>
      </c>
      <c r="J122" s="105">
        <v>0</v>
      </c>
      <c r="K122" s="105">
        <v>0</v>
      </c>
      <c r="L122" s="110">
        <v>6000</v>
      </c>
      <c r="M122" s="110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271">
        <v>0</v>
      </c>
    </row>
    <row r="123" spans="1:67" s="37" customFormat="1" ht="36.75">
      <c r="A123" s="216">
        <v>32922</v>
      </c>
      <c r="B123" s="48" t="s">
        <v>137</v>
      </c>
      <c r="C123" s="244">
        <f t="shared" si="3"/>
        <v>12828.970000000001</v>
      </c>
      <c r="D123" s="96">
        <v>0</v>
      </c>
      <c r="E123" s="96">
        <v>0</v>
      </c>
      <c r="F123" s="87">
        <v>0</v>
      </c>
      <c r="G123" s="87">
        <v>6828.97</v>
      </c>
      <c r="H123" s="105">
        <v>0</v>
      </c>
      <c r="I123" s="105">
        <v>0</v>
      </c>
      <c r="J123" s="105">
        <v>0</v>
      </c>
      <c r="K123" s="105">
        <v>0</v>
      </c>
      <c r="L123" s="110">
        <v>18000</v>
      </c>
      <c r="M123" s="110">
        <v>-12000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271">
        <v>0</v>
      </c>
    </row>
    <row r="124" spans="1:67" s="36" customFormat="1">
      <c r="A124" s="217">
        <v>32923</v>
      </c>
      <c r="B124" s="200" t="s">
        <v>124</v>
      </c>
      <c r="C124" s="244">
        <f t="shared" si="3"/>
        <v>1000</v>
      </c>
      <c r="D124" s="201">
        <v>0</v>
      </c>
      <c r="E124" s="201">
        <v>0</v>
      </c>
      <c r="F124" s="202">
        <v>0</v>
      </c>
      <c r="G124" s="202">
        <v>0</v>
      </c>
      <c r="H124" s="203">
        <v>0</v>
      </c>
      <c r="I124" s="203">
        <v>0</v>
      </c>
      <c r="J124" s="203">
        <v>0</v>
      </c>
      <c r="K124" s="203">
        <v>0</v>
      </c>
      <c r="L124" s="110">
        <v>1000</v>
      </c>
      <c r="M124" s="110">
        <v>0</v>
      </c>
      <c r="N124" s="203">
        <v>0</v>
      </c>
      <c r="O124" s="203">
        <v>0</v>
      </c>
      <c r="P124" s="203">
        <v>0</v>
      </c>
      <c r="Q124" s="203">
        <v>0</v>
      </c>
      <c r="R124" s="203">
        <v>0</v>
      </c>
      <c r="S124" s="203">
        <v>0</v>
      </c>
      <c r="T124" s="274"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</row>
    <row r="125" spans="1:67" s="50" customFormat="1">
      <c r="A125" s="215">
        <v>3293</v>
      </c>
      <c r="B125" s="44" t="s">
        <v>46</v>
      </c>
      <c r="C125" s="246">
        <f t="shared" si="3"/>
        <v>14000</v>
      </c>
      <c r="D125" s="94">
        <v>0</v>
      </c>
      <c r="E125" s="94">
        <v>0</v>
      </c>
      <c r="F125" s="84">
        <f>F126</f>
        <v>30000</v>
      </c>
      <c r="G125" s="84">
        <f>G126</f>
        <v>-20000</v>
      </c>
      <c r="H125" s="101">
        <v>0</v>
      </c>
      <c r="I125" s="101">
        <v>0</v>
      </c>
      <c r="J125" s="101">
        <v>0</v>
      </c>
      <c r="K125" s="101">
        <v>0</v>
      </c>
      <c r="L125" s="109">
        <f>L126</f>
        <v>10000</v>
      </c>
      <c r="M125" s="109">
        <f>M126</f>
        <v>-6000</v>
      </c>
      <c r="N125" s="101">
        <v>0</v>
      </c>
      <c r="O125" s="101">
        <v>0</v>
      </c>
      <c r="P125" s="101">
        <v>0</v>
      </c>
      <c r="Q125" s="101">
        <v>0</v>
      </c>
      <c r="R125" s="101">
        <v>0</v>
      </c>
      <c r="S125" s="101">
        <v>0</v>
      </c>
      <c r="T125" s="266"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</row>
    <row r="126" spans="1:67" s="36" customFormat="1">
      <c r="A126" s="214">
        <v>32931</v>
      </c>
      <c r="B126" s="46" t="s">
        <v>46</v>
      </c>
      <c r="C126" s="244">
        <f t="shared" si="3"/>
        <v>14000</v>
      </c>
      <c r="D126" s="95">
        <v>0</v>
      </c>
      <c r="E126" s="95">
        <v>0</v>
      </c>
      <c r="F126" s="86">
        <v>30000</v>
      </c>
      <c r="G126" s="86">
        <v>-20000</v>
      </c>
      <c r="H126" s="106">
        <v>0</v>
      </c>
      <c r="I126" s="106">
        <v>0</v>
      </c>
      <c r="J126" s="106">
        <v>0</v>
      </c>
      <c r="K126" s="106">
        <v>0</v>
      </c>
      <c r="L126" s="110">
        <v>10000</v>
      </c>
      <c r="M126" s="110">
        <v>-6000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267"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</row>
    <row r="127" spans="1:67" s="42" customFormat="1">
      <c r="A127" s="215">
        <v>3294</v>
      </c>
      <c r="B127" s="44" t="s">
        <v>47</v>
      </c>
      <c r="C127" s="246">
        <f t="shared" si="3"/>
        <v>3000</v>
      </c>
      <c r="D127" s="94">
        <v>0</v>
      </c>
      <c r="E127" s="94">
        <v>0</v>
      </c>
      <c r="F127" s="84">
        <v>0</v>
      </c>
      <c r="G127" s="84">
        <v>0</v>
      </c>
      <c r="H127" s="101">
        <v>0</v>
      </c>
      <c r="I127" s="101">
        <v>0</v>
      </c>
      <c r="J127" s="101">
        <v>0</v>
      </c>
      <c r="K127" s="101">
        <v>0</v>
      </c>
      <c r="L127" s="109">
        <f>L128</f>
        <v>3000</v>
      </c>
      <c r="M127" s="109">
        <f>M128</f>
        <v>0</v>
      </c>
      <c r="N127" s="101">
        <v>0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266"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</row>
    <row r="128" spans="1:67">
      <c r="A128" s="214">
        <v>32941</v>
      </c>
      <c r="B128" s="46" t="s">
        <v>125</v>
      </c>
      <c r="C128" s="244">
        <f t="shared" si="3"/>
        <v>3000</v>
      </c>
      <c r="D128" s="95">
        <v>0</v>
      </c>
      <c r="E128" s="95">
        <v>0</v>
      </c>
      <c r="F128" s="86">
        <v>0</v>
      </c>
      <c r="G128" s="86">
        <v>0</v>
      </c>
      <c r="H128" s="106">
        <v>0</v>
      </c>
      <c r="I128" s="106">
        <v>0</v>
      </c>
      <c r="J128" s="106">
        <v>0</v>
      </c>
      <c r="K128" s="106">
        <v>0</v>
      </c>
      <c r="L128" s="110">
        <v>3000</v>
      </c>
      <c r="M128" s="110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267">
        <v>0</v>
      </c>
    </row>
    <row r="129" spans="1:67" s="42" customFormat="1">
      <c r="A129" s="215">
        <v>3295</v>
      </c>
      <c r="B129" s="52" t="s">
        <v>56</v>
      </c>
      <c r="C129" s="246">
        <f t="shared" si="3"/>
        <v>20000</v>
      </c>
      <c r="D129" s="101">
        <f>D130</f>
        <v>16000</v>
      </c>
      <c r="E129" s="101">
        <v>0</v>
      </c>
      <c r="F129" s="84">
        <v>0</v>
      </c>
      <c r="G129" s="84">
        <v>0</v>
      </c>
      <c r="H129" s="101">
        <v>0</v>
      </c>
      <c r="I129" s="101">
        <v>0</v>
      </c>
      <c r="J129" s="101">
        <v>0</v>
      </c>
      <c r="K129" s="101">
        <v>0</v>
      </c>
      <c r="L129" s="109">
        <f>L131</f>
        <v>1000</v>
      </c>
      <c r="M129" s="109">
        <f>M131</f>
        <v>3000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266"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</row>
    <row r="130" spans="1:67" s="35" customFormat="1">
      <c r="A130" s="216">
        <v>32955</v>
      </c>
      <c r="B130" s="204" t="s">
        <v>153</v>
      </c>
      <c r="C130" s="244">
        <f t="shared" si="3"/>
        <v>16000</v>
      </c>
      <c r="D130" s="105">
        <v>16000</v>
      </c>
      <c r="E130" s="105">
        <v>0</v>
      </c>
      <c r="F130" s="87">
        <v>0</v>
      </c>
      <c r="G130" s="87">
        <v>0</v>
      </c>
      <c r="H130" s="105">
        <v>0</v>
      </c>
      <c r="I130" s="105">
        <v>0</v>
      </c>
      <c r="J130" s="105">
        <v>0</v>
      </c>
      <c r="K130" s="105">
        <v>0</v>
      </c>
      <c r="L130" s="114">
        <v>0</v>
      </c>
      <c r="M130" s="114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271">
        <v>0</v>
      </c>
    </row>
    <row r="131" spans="1:67" s="35" customFormat="1">
      <c r="A131" s="216">
        <v>32953</v>
      </c>
      <c r="B131" s="204" t="s">
        <v>135</v>
      </c>
      <c r="C131" s="244">
        <f t="shared" si="3"/>
        <v>4000</v>
      </c>
      <c r="D131" s="105">
        <v>0</v>
      </c>
      <c r="E131" s="105">
        <v>0</v>
      </c>
      <c r="F131" s="87">
        <v>0</v>
      </c>
      <c r="G131" s="87">
        <v>0</v>
      </c>
      <c r="H131" s="105">
        <v>0</v>
      </c>
      <c r="I131" s="105">
        <v>0</v>
      </c>
      <c r="J131" s="105">
        <v>0</v>
      </c>
      <c r="K131" s="105">
        <v>0</v>
      </c>
      <c r="L131" s="110">
        <v>1000</v>
      </c>
      <c r="M131" s="110">
        <v>3000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271">
        <v>0</v>
      </c>
    </row>
    <row r="132" spans="1:67" s="42" customFormat="1" ht="36.75">
      <c r="A132" s="215">
        <v>3299</v>
      </c>
      <c r="B132" s="44" t="s">
        <v>2</v>
      </c>
      <c r="C132" s="246">
        <f t="shared" si="3"/>
        <v>12000</v>
      </c>
      <c r="D132" s="94">
        <v>0</v>
      </c>
      <c r="E132" s="94">
        <v>0</v>
      </c>
      <c r="F132" s="84">
        <f>F134</f>
        <v>8000</v>
      </c>
      <c r="G132" s="84">
        <f>G134</f>
        <v>-6000</v>
      </c>
      <c r="H132" s="101">
        <v>0</v>
      </c>
      <c r="I132" s="101">
        <v>0</v>
      </c>
      <c r="J132" s="101">
        <v>0</v>
      </c>
      <c r="K132" s="101">
        <v>0</v>
      </c>
      <c r="L132" s="109">
        <f>L133+L134</f>
        <v>10000</v>
      </c>
      <c r="M132" s="109">
        <v>0</v>
      </c>
      <c r="N132" s="101">
        <v>0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266"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</row>
    <row r="133" spans="1:67" ht="54.75">
      <c r="A133" s="214">
        <v>32991</v>
      </c>
      <c r="B133" s="46" t="s">
        <v>127</v>
      </c>
      <c r="C133" s="244">
        <f t="shared" si="3"/>
        <v>2000</v>
      </c>
      <c r="D133" s="95">
        <v>0</v>
      </c>
      <c r="E133" s="95">
        <v>0</v>
      </c>
      <c r="F133" s="86">
        <v>0</v>
      </c>
      <c r="G133" s="86">
        <v>0</v>
      </c>
      <c r="H133" s="106">
        <v>0</v>
      </c>
      <c r="I133" s="106">
        <v>0</v>
      </c>
      <c r="J133" s="106">
        <v>0</v>
      </c>
      <c r="K133" s="106">
        <v>0</v>
      </c>
      <c r="L133" s="110">
        <v>2000</v>
      </c>
      <c r="M133" s="110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267">
        <v>0</v>
      </c>
    </row>
    <row r="134" spans="1:67" ht="37.5" thickBot="1">
      <c r="A134" s="231">
        <v>32999</v>
      </c>
      <c r="B134" s="51" t="s">
        <v>2</v>
      </c>
      <c r="C134" s="243">
        <f t="shared" si="3"/>
        <v>10000</v>
      </c>
      <c r="D134" s="98">
        <v>0</v>
      </c>
      <c r="E134" s="98">
        <v>0</v>
      </c>
      <c r="F134" s="80">
        <v>8000</v>
      </c>
      <c r="G134" s="80">
        <v>-6000</v>
      </c>
      <c r="H134" s="108">
        <v>0</v>
      </c>
      <c r="I134" s="108">
        <v>0</v>
      </c>
      <c r="J134" s="108">
        <v>0</v>
      </c>
      <c r="K134" s="108">
        <v>0</v>
      </c>
      <c r="L134" s="177">
        <v>8000</v>
      </c>
      <c r="M134" s="177">
        <v>0</v>
      </c>
      <c r="N134" s="108">
        <v>0</v>
      </c>
      <c r="O134" s="108">
        <v>0</v>
      </c>
      <c r="P134" s="108">
        <v>0</v>
      </c>
      <c r="Q134" s="108">
        <v>0</v>
      </c>
      <c r="R134" s="108">
        <v>0</v>
      </c>
      <c r="S134" s="108">
        <v>0</v>
      </c>
      <c r="T134" s="268">
        <v>0</v>
      </c>
    </row>
    <row r="135" spans="1:67" ht="19.5" thickBot="1">
      <c r="A135" s="160">
        <v>34</v>
      </c>
      <c r="B135" s="161" t="s">
        <v>5</v>
      </c>
      <c r="C135" s="162">
        <f t="shared" si="3"/>
        <v>8300</v>
      </c>
      <c r="D135" s="163">
        <v>0</v>
      </c>
      <c r="E135" s="163">
        <v>0</v>
      </c>
      <c r="F135" s="232">
        <f t="shared" ref="F135:G137" si="4">F136</f>
        <v>5000</v>
      </c>
      <c r="G135" s="232">
        <f t="shared" si="4"/>
        <v>-1000</v>
      </c>
      <c r="H135" s="163">
        <v>0</v>
      </c>
      <c r="I135" s="163">
        <v>0</v>
      </c>
      <c r="J135" s="163">
        <v>0</v>
      </c>
      <c r="K135" s="163">
        <v>0</v>
      </c>
      <c r="L135" s="238">
        <f>L136</f>
        <v>4300</v>
      </c>
      <c r="M135" s="238">
        <v>0</v>
      </c>
      <c r="N135" s="163">
        <v>0</v>
      </c>
      <c r="O135" s="163">
        <v>0</v>
      </c>
      <c r="P135" s="163">
        <v>0</v>
      </c>
      <c r="Q135" s="163">
        <v>0</v>
      </c>
      <c r="R135" s="163">
        <v>0</v>
      </c>
      <c r="S135" s="163">
        <v>0</v>
      </c>
      <c r="T135" s="269">
        <v>0</v>
      </c>
    </row>
    <row r="136" spans="1:67" s="36" customFormat="1" ht="19.5" thickBot="1">
      <c r="A136" s="160">
        <v>343</v>
      </c>
      <c r="B136" s="161" t="s">
        <v>6</v>
      </c>
      <c r="C136" s="162">
        <f t="shared" si="3"/>
        <v>8300</v>
      </c>
      <c r="D136" s="237">
        <v>0</v>
      </c>
      <c r="E136" s="237">
        <v>0</v>
      </c>
      <c r="F136" s="232">
        <f t="shared" si="4"/>
        <v>5000</v>
      </c>
      <c r="G136" s="232">
        <f t="shared" si="4"/>
        <v>-1000</v>
      </c>
      <c r="H136" s="163">
        <v>0</v>
      </c>
      <c r="I136" s="163">
        <v>0</v>
      </c>
      <c r="J136" s="163">
        <v>0</v>
      </c>
      <c r="K136" s="163">
        <v>0</v>
      </c>
      <c r="L136" s="238">
        <f>L137+L140+L141</f>
        <v>4300</v>
      </c>
      <c r="M136" s="238">
        <v>0</v>
      </c>
      <c r="N136" s="163">
        <v>0</v>
      </c>
      <c r="O136" s="163">
        <v>0</v>
      </c>
      <c r="P136" s="163">
        <v>0</v>
      </c>
      <c r="Q136" s="163">
        <v>0</v>
      </c>
      <c r="R136" s="163">
        <v>0</v>
      </c>
      <c r="S136" s="163">
        <v>0</v>
      </c>
      <c r="T136" s="269"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</row>
    <row r="137" spans="1:67" s="50" customFormat="1">
      <c r="A137" s="234">
        <v>3431</v>
      </c>
      <c r="B137" s="40" t="s">
        <v>48</v>
      </c>
      <c r="C137" s="245">
        <f t="shared" si="3"/>
        <v>7300</v>
      </c>
      <c r="D137" s="93">
        <v>0</v>
      </c>
      <c r="E137" s="93">
        <v>0</v>
      </c>
      <c r="F137" s="81">
        <f t="shared" si="4"/>
        <v>5000</v>
      </c>
      <c r="G137" s="81">
        <f t="shared" si="4"/>
        <v>-1000</v>
      </c>
      <c r="H137" s="100">
        <v>0</v>
      </c>
      <c r="I137" s="100">
        <v>0</v>
      </c>
      <c r="J137" s="100">
        <v>0</v>
      </c>
      <c r="K137" s="100">
        <v>0</v>
      </c>
      <c r="L137" s="176">
        <f>L138+L139</f>
        <v>3300</v>
      </c>
      <c r="M137" s="176">
        <v>0</v>
      </c>
      <c r="N137" s="100">
        <v>0</v>
      </c>
      <c r="O137" s="100">
        <v>0</v>
      </c>
      <c r="P137" s="100">
        <v>0</v>
      </c>
      <c r="Q137" s="100">
        <v>0</v>
      </c>
      <c r="R137" s="100">
        <v>0</v>
      </c>
      <c r="S137" s="100">
        <v>0</v>
      </c>
      <c r="T137" s="270"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</row>
    <row r="138" spans="1:67" s="36" customFormat="1">
      <c r="A138" s="214">
        <v>34311</v>
      </c>
      <c r="B138" s="45" t="s">
        <v>126</v>
      </c>
      <c r="C138" s="244">
        <f t="shared" si="3"/>
        <v>7000</v>
      </c>
      <c r="D138" s="95">
        <v>0</v>
      </c>
      <c r="E138" s="95">
        <v>0</v>
      </c>
      <c r="F138" s="86">
        <v>5000</v>
      </c>
      <c r="G138" s="86">
        <v>-1000</v>
      </c>
      <c r="H138" s="106">
        <v>0</v>
      </c>
      <c r="I138" s="106">
        <v>0</v>
      </c>
      <c r="J138" s="106">
        <v>0</v>
      </c>
      <c r="K138" s="106">
        <v>0</v>
      </c>
      <c r="L138" s="110">
        <v>3000</v>
      </c>
      <c r="M138" s="110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267"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</row>
    <row r="139" spans="1:67" s="36" customFormat="1">
      <c r="A139" s="214">
        <v>34312</v>
      </c>
      <c r="B139" s="45" t="s">
        <v>178</v>
      </c>
      <c r="C139" s="244">
        <f t="shared" si="3"/>
        <v>300</v>
      </c>
      <c r="D139" s="95">
        <v>0</v>
      </c>
      <c r="E139" s="95">
        <v>0</v>
      </c>
      <c r="F139" s="86">
        <v>0</v>
      </c>
      <c r="G139" s="86">
        <v>0</v>
      </c>
      <c r="H139" s="106">
        <v>0</v>
      </c>
      <c r="I139" s="106">
        <v>0</v>
      </c>
      <c r="J139" s="106">
        <v>0</v>
      </c>
      <c r="K139" s="106">
        <v>0</v>
      </c>
      <c r="L139" s="110">
        <v>300</v>
      </c>
      <c r="M139" s="110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267"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</row>
    <row r="140" spans="1:67" s="50" customFormat="1">
      <c r="A140" s="215">
        <v>3432</v>
      </c>
      <c r="B140" s="43" t="s">
        <v>66</v>
      </c>
      <c r="C140" s="246">
        <f t="shared" si="3"/>
        <v>800</v>
      </c>
      <c r="D140" s="94">
        <v>0</v>
      </c>
      <c r="E140" s="94">
        <v>0</v>
      </c>
      <c r="F140" s="84">
        <v>0</v>
      </c>
      <c r="G140" s="84">
        <v>0</v>
      </c>
      <c r="H140" s="101">
        <v>0</v>
      </c>
      <c r="I140" s="101">
        <v>0</v>
      </c>
      <c r="J140" s="101">
        <v>0</v>
      </c>
      <c r="K140" s="101">
        <v>0</v>
      </c>
      <c r="L140" s="109">
        <v>800</v>
      </c>
      <c r="M140" s="109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266"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</row>
    <row r="141" spans="1:67" s="42" customFormat="1">
      <c r="A141" s="215">
        <v>3433</v>
      </c>
      <c r="B141" s="52" t="s">
        <v>54</v>
      </c>
      <c r="C141" s="246">
        <f t="shared" si="3"/>
        <v>200</v>
      </c>
      <c r="D141" s="101">
        <v>0</v>
      </c>
      <c r="E141" s="101">
        <v>0</v>
      </c>
      <c r="F141" s="84">
        <v>0</v>
      </c>
      <c r="G141" s="84">
        <v>0</v>
      </c>
      <c r="H141" s="101">
        <v>0</v>
      </c>
      <c r="I141" s="101">
        <v>0</v>
      </c>
      <c r="J141" s="101">
        <v>0</v>
      </c>
      <c r="K141" s="101">
        <v>0</v>
      </c>
      <c r="L141" s="109">
        <v>200</v>
      </c>
      <c r="M141" s="109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v>0</v>
      </c>
      <c r="S141" s="101">
        <v>0</v>
      </c>
      <c r="T141" s="266"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</row>
    <row r="142" spans="1:67">
      <c r="A142" s="218">
        <v>4</v>
      </c>
      <c r="B142" s="205"/>
      <c r="C142" s="199">
        <f t="shared" si="3"/>
        <v>92000</v>
      </c>
      <c r="D142" s="206">
        <v>0</v>
      </c>
      <c r="E142" s="206">
        <v>0</v>
      </c>
      <c r="F142" s="207">
        <v>0</v>
      </c>
      <c r="G142" s="207">
        <v>0</v>
      </c>
      <c r="H142" s="208">
        <v>0</v>
      </c>
      <c r="I142" s="208">
        <v>0</v>
      </c>
      <c r="J142" s="208">
        <v>0</v>
      </c>
      <c r="K142" s="208">
        <v>0</v>
      </c>
      <c r="L142" s="112">
        <f>L146</f>
        <v>174000</v>
      </c>
      <c r="M142" s="112">
        <f>M146</f>
        <v>-82000</v>
      </c>
      <c r="N142" s="208">
        <v>0</v>
      </c>
      <c r="O142" s="208">
        <v>0</v>
      </c>
      <c r="P142" s="208">
        <v>0</v>
      </c>
      <c r="Q142" s="208">
        <v>0</v>
      </c>
      <c r="R142" s="208">
        <v>0</v>
      </c>
      <c r="S142" s="208">
        <v>0</v>
      </c>
      <c r="T142" s="275">
        <v>0</v>
      </c>
    </row>
    <row r="143" spans="1:67" ht="54.75">
      <c r="A143" s="213">
        <v>41</v>
      </c>
      <c r="B143" s="209" t="s">
        <v>65</v>
      </c>
      <c r="C143" s="71">
        <f t="shared" si="3"/>
        <v>0</v>
      </c>
      <c r="D143" s="107">
        <v>0</v>
      </c>
      <c r="E143" s="107">
        <v>0</v>
      </c>
      <c r="F143" s="83">
        <v>0</v>
      </c>
      <c r="G143" s="83">
        <v>0</v>
      </c>
      <c r="H143" s="107">
        <v>0</v>
      </c>
      <c r="I143" s="107">
        <v>0</v>
      </c>
      <c r="J143" s="107">
        <v>0</v>
      </c>
      <c r="K143" s="107">
        <v>0</v>
      </c>
      <c r="L143" s="113">
        <v>0</v>
      </c>
      <c r="M143" s="113">
        <v>0</v>
      </c>
      <c r="N143" s="107">
        <v>0</v>
      </c>
      <c r="O143" s="107">
        <v>0</v>
      </c>
      <c r="P143" s="107">
        <v>0</v>
      </c>
      <c r="Q143" s="107">
        <v>0</v>
      </c>
      <c r="R143" s="107">
        <v>0</v>
      </c>
      <c r="S143" s="107">
        <v>0</v>
      </c>
      <c r="T143" s="276">
        <v>0</v>
      </c>
    </row>
    <row r="144" spans="1:67">
      <c r="A144" s="213">
        <v>412</v>
      </c>
      <c r="B144" s="210" t="s">
        <v>63</v>
      </c>
      <c r="C144" s="71">
        <f t="shared" si="3"/>
        <v>0</v>
      </c>
      <c r="D144" s="107">
        <v>0</v>
      </c>
      <c r="E144" s="107">
        <v>0</v>
      </c>
      <c r="F144" s="83">
        <v>0</v>
      </c>
      <c r="G144" s="83">
        <v>0</v>
      </c>
      <c r="H144" s="107">
        <v>0</v>
      </c>
      <c r="I144" s="107">
        <v>0</v>
      </c>
      <c r="J144" s="107">
        <v>0</v>
      </c>
      <c r="K144" s="107">
        <v>0</v>
      </c>
      <c r="L144" s="113">
        <v>0</v>
      </c>
      <c r="M144" s="113">
        <v>0</v>
      </c>
      <c r="N144" s="107">
        <v>0</v>
      </c>
      <c r="O144" s="107">
        <v>0</v>
      </c>
      <c r="P144" s="107">
        <v>0</v>
      </c>
      <c r="Q144" s="107">
        <v>0</v>
      </c>
      <c r="R144" s="107">
        <v>0</v>
      </c>
      <c r="S144" s="107">
        <v>0</v>
      </c>
      <c r="T144" s="276">
        <v>0</v>
      </c>
    </row>
    <row r="145" spans="1:67">
      <c r="A145" s="216">
        <v>4124</v>
      </c>
      <c r="B145" s="204" t="s">
        <v>64</v>
      </c>
      <c r="C145" s="72">
        <f t="shared" si="3"/>
        <v>0</v>
      </c>
      <c r="D145" s="105">
        <v>0</v>
      </c>
      <c r="E145" s="105">
        <v>0</v>
      </c>
      <c r="F145" s="87">
        <v>0</v>
      </c>
      <c r="G145" s="87">
        <v>0</v>
      </c>
      <c r="H145" s="105">
        <v>0</v>
      </c>
      <c r="I145" s="105">
        <v>0</v>
      </c>
      <c r="J145" s="105">
        <v>0</v>
      </c>
      <c r="K145" s="105">
        <v>0</v>
      </c>
      <c r="L145" s="110">
        <v>0</v>
      </c>
      <c r="M145" s="110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271">
        <v>0</v>
      </c>
    </row>
    <row r="146" spans="1:67" ht="54.75">
      <c r="A146" s="213">
        <v>42</v>
      </c>
      <c r="B146" s="211" t="s">
        <v>20</v>
      </c>
      <c r="C146" s="71">
        <f t="shared" si="3"/>
        <v>92000</v>
      </c>
      <c r="D146" s="107">
        <v>0</v>
      </c>
      <c r="E146" s="107">
        <v>0</v>
      </c>
      <c r="F146" s="83">
        <v>0</v>
      </c>
      <c r="G146" s="83">
        <v>0</v>
      </c>
      <c r="H146" s="107">
        <v>0</v>
      </c>
      <c r="I146" s="107">
        <v>0</v>
      </c>
      <c r="J146" s="107">
        <v>0</v>
      </c>
      <c r="K146" s="107">
        <v>0</v>
      </c>
      <c r="L146" s="111">
        <f>L147</f>
        <v>174000</v>
      </c>
      <c r="M146" s="111">
        <f>M147+M168</f>
        <v>-82000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276">
        <v>0</v>
      </c>
    </row>
    <row r="147" spans="1:67" s="36" customFormat="1">
      <c r="A147" s="213">
        <v>422</v>
      </c>
      <c r="B147" s="53" t="s">
        <v>21</v>
      </c>
      <c r="C147" s="71">
        <f t="shared" si="3"/>
        <v>73000</v>
      </c>
      <c r="D147" s="107">
        <v>0</v>
      </c>
      <c r="E147" s="107">
        <v>0</v>
      </c>
      <c r="F147" s="83">
        <v>0</v>
      </c>
      <c r="G147" s="83">
        <v>0</v>
      </c>
      <c r="H147" s="107">
        <v>0</v>
      </c>
      <c r="I147" s="107">
        <v>0</v>
      </c>
      <c r="J147" s="107">
        <v>0</v>
      </c>
      <c r="K147" s="107">
        <v>0</v>
      </c>
      <c r="L147" s="111">
        <f>L148+L152+L156+L160</f>
        <v>174000</v>
      </c>
      <c r="M147" s="111">
        <f>M148+M152+M160</f>
        <v>-101000</v>
      </c>
      <c r="N147" s="107">
        <v>0</v>
      </c>
      <c r="O147" s="107">
        <v>0</v>
      </c>
      <c r="P147" s="107">
        <v>0</v>
      </c>
      <c r="Q147" s="107">
        <v>0</v>
      </c>
      <c r="R147" s="107">
        <v>0</v>
      </c>
      <c r="S147" s="107">
        <v>0</v>
      </c>
      <c r="T147" s="276"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</row>
    <row r="148" spans="1:67" s="42" customFormat="1">
      <c r="A148" s="215">
        <v>4221</v>
      </c>
      <c r="B148" s="54" t="s">
        <v>49</v>
      </c>
      <c r="C148" s="246">
        <f t="shared" ref="C148:C179" si="5">D148+E148+F148+G148+H148+I148+J148+K148+L148+M148+N148+O148+P148+Q148+R148+S148+T148</f>
        <v>20000</v>
      </c>
      <c r="D148" s="101">
        <v>0</v>
      </c>
      <c r="E148" s="101">
        <v>0</v>
      </c>
      <c r="F148" s="84">
        <v>0</v>
      </c>
      <c r="G148" s="84">
        <v>0</v>
      </c>
      <c r="H148" s="101">
        <v>0</v>
      </c>
      <c r="I148" s="101">
        <v>0</v>
      </c>
      <c r="J148" s="101">
        <v>0</v>
      </c>
      <c r="K148" s="101">
        <v>0</v>
      </c>
      <c r="L148" s="109">
        <f>L149+L150+L151</f>
        <v>12000</v>
      </c>
      <c r="M148" s="109">
        <f>M149+M150</f>
        <v>8000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266"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</row>
    <row r="149" spans="1:67">
      <c r="A149" s="217">
        <v>42211</v>
      </c>
      <c r="B149" s="212" t="s">
        <v>130</v>
      </c>
      <c r="C149" s="244">
        <f t="shared" si="5"/>
        <v>10000</v>
      </c>
      <c r="D149" s="203">
        <v>0</v>
      </c>
      <c r="E149" s="203">
        <v>0</v>
      </c>
      <c r="F149" s="202">
        <v>0</v>
      </c>
      <c r="G149" s="202">
        <v>0</v>
      </c>
      <c r="H149" s="203">
        <v>0</v>
      </c>
      <c r="I149" s="203">
        <v>0</v>
      </c>
      <c r="J149" s="203">
        <v>0</v>
      </c>
      <c r="K149" s="203">
        <v>0</v>
      </c>
      <c r="L149" s="110">
        <v>7000</v>
      </c>
      <c r="M149" s="110">
        <v>3000</v>
      </c>
      <c r="N149" s="203">
        <v>0</v>
      </c>
      <c r="O149" s="203">
        <v>0</v>
      </c>
      <c r="P149" s="203">
        <v>0</v>
      </c>
      <c r="Q149" s="203">
        <v>0</v>
      </c>
      <c r="R149" s="203">
        <v>0</v>
      </c>
      <c r="S149" s="203">
        <v>0</v>
      </c>
      <c r="T149" s="274">
        <v>0</v>
      </c>
    </row>
    <row r="150" spans="1:67">
      <c r="A150" s="217">
        <v>42212</v>
      </c>
      <c r="B150" s="212" t="s">
        <v>148</v>
      </c>
      <c r="C150" s="244">
        <f t="shared" si="5"/>
        <v>5000</v>
      </c>
      <c r="D150" s="203">
        <v>0</v>
      </c>
      <c r="E150" s="203">
        <v>0</v>
      </c>
      <c r="F150" s="202">
        <v>0</v>
      </c>
      <c r="G150" s="202">
        <v>0</v>
      </c>
      <c r="H150" s="203">
        <v>0</v>
      </c>
      <c r="I150" s="203">
        <v>0</v>
      </c>
      <c r="J150" s="203">
        <v>0</v>
      </c>
      <c r="K150" s="203">
        <v>0</v>
      </c>
      <c r="L150" s="110">
        <v>0</v>
      </c>
      <c r="M150" s="110">
        <v>5000</v>
      </c>
      <c r="N150" s="203">
        <v>0</v>
      </c>
      <c r="O150" s="203">
        <v>0</v>
      </c>
      <c r="P150" s="203">
        <v>0</v>
      </c>
      <c r="Q150" s="203">
        <v>0</v>
      </c>
      <c r="R150" s="203">
        <v>0</v>
      </c>
      <c r="S150" s="203">
        <v>0</v>
      </c>
      <c r="T150" s="274">
        <v>0</v>
      </c>
    </row>
    <row r="151" spans="1:67">
      <c r="A151" s="217">
        <v>42219</v>
      </c>
      <c r="B151" s="212" t="s">
        <v>131</v>
      </c>
      <c r="C151" s="244">
        <f t="shared" si="5"/>
        <v>5000</v>
      </c>
      <c r="D151" s="203">
        <v>0</v>
      </c>
      <c r="E151" s="203">
        <v>0</v>
      </c>
      <c r="F151" s="202">
        <v>0</v>
      </c>
      <c r="G151" s="202">
        <v>0</v>
      </c>
      <c r="H151" s="203">
        <v>0</v>
      </c>
      <c r="I151" s="203">
        <v>0</v>
      </c>
      <c r="J151" s="203">
        <v>0</v>
      </c>
      <c r="K151" s="203">
        <v>0</v>
      </c>
      <c r="L151" s="110">
        <v>5000</v>
      </c>
      <c r="M151" s="110">
        <v>0</v>
      </c>
      <c r="N151" s="203">
        <v>0</v>
      </c>
      <c r="O151" s="203">
        <v>0</v>
      </c>
      <c r="P151" s="203">
        <v>0</v>
      </c>
      <c r="Q151" s="203">
        <v>0</v>
      </c>
      <c r="R151" s="203">
        <v>0</v>
      </c>
      <c r="S151" s="203">
        <v>0</v>
      </c>
      <c r="T151" s="274">
        <v>0</v>
      </c>
    </row>
    <row r="152" spans="1:67" s="42" customFormat="1">
      <c r="A152" s="215">
        <v>4222</v>
      </c>
      <c r="B152" s="54" t="s">
        <v>50</v>
      </c>
      <c r="C152" s="246">
        <f t="shared" si="5"/>
        <v>8000</v>
      </c>
      <c r="D152" s="101">
        <v>0</v>
      </c>
      <c r="E152" s="101">
        <v>0</v>
      </c>
      <c r="F152" s="84">
        <v>0</v>
      </c>
      <c r="G152" s="84">
        <v>0</v>
      </c>
      <c r="H152" s="101">
        <v>0</v>
      </c>
      <c r="I152" s="101">
        <v>0</v>
      </c>
      <c r="J152" s="101">
        <v>0</v>
      </c>
      <c r="K152" s="101">
        <v>0</v>
      </c>
      <c r="L152" s="109">
        <f>L153+L154+L155</f>
        <v>17000</v>
      </c>
      <c r="M152" s="109">
        <f>M154+M155</f>
        <v>-9000</v>
      </c>
      <c r="N152" s="101">
        <v>0</v>
      </c>
      <c r="O152" s="101">
        <v>0</v>
      </c>
      <c r="P152" s="101">
        <v>0</v>
      </c>
      <c r="Q152" s="101">
        <v>0</v>
      </c>
      <c r="R152" s="101">
        <v>0</v>
      </c>
      <c r="S152" s="101">
        <v>0</v>
      </c>
      <c r="T152" s="266"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</row>
    <row r="153" spans="1:67" s="35" customFormat="1">
      <c r="A153" s="216">
        <v>42221</v>
      </c>
      <c r="B153" s="55" t="s">
        <v>155</v>
      </c>
      <c r="C153" s="244">
        <f t="shared" si="5"/>
        <v>5000</v>
      </c>
      <c r="D153" s="105">
        <v>0</v>
      </c>
      <c r="E153" s="105">
        <v>0</v>
      </c>
      <c r="F153" s="87">
        <v>0</v>
      </c>
      <c r="G153" s="87">
        <v>0</v>
      </c>
      <c r="H153" s="105">
        <v>0</v>
      </c>
      <c r="I153" s="105">
        <v>0</v>
      </c>
      <c r="J153" s="105">
        <v>0</v>
      </c>
      <c r="K153" s="105">
        <v>0</v>
      </c>
      <c r="L153" s="114">
        <v>5000</v>
      </c>
      <c r="M153" s="114">
        <v>0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271">
        <v>0</v>
      </c>
    </row>
    <row r="154" spans="1:67" s="35" customFormat="1">
      <c r="A154" s="216">
        <v>42222</v>
      </c>
      <c r="B154" s="55" t="s">
        <v>152</v>
      </c>
      <c r="C154" s="244">
        <f t="shared" si="5"/>
        <v>3000</v>
      </c>
      <c r="D154" s="105">
        <v>0</v>
      </c>
      <c r="E154" s="105">
        <v>0</v>
      </c>
      <c r="F154" s="87">
        <v>0</v>
      </c>
      <c r="G154" s="87">
        <v>0</v>
      </c>
      <c r="H154" s="105">
        <v>0</v>
      </c>
      <c r="I154" s="105">
        <v>0</v>
      </c>
      <c r="J154" s="105">
        <v>0</v>
      </c>
      <c r="K154" s="105">
        <v>0</v>
      </c>
      <c r="L154" s="110">
        <v>7000</v>
      </c>
      <c r="M154" s="110">
        <v>-4000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271">
        <v>0</v>
      </c>
    </row>
    <row r="155" spans="1:67" s="35" customFormat="1">
      <c r="A155" s="216">
        <v>42229</v>
      </c>
      <c r="B155" s="55" t="s">
        <v>156</v>
      </c>
      <c r="C155" s="244">
        <f t="shared" si="5"/>
        <v>0</v>
      </c>
      <c r="D155" s="105">
        <v>0</v>
      </c>
      <c r="E155" s="105">
        <v>0</v>
      </c>
      <c r="F155" s="87">
        <v>0</v>
      </c>
      <c r="G155" s="87">
        <v>0</v>
      </c>
      <c r="H155" s="105">
        <v>0</v>
      </c>
      <c r="I155" s="105">
        <v>0</v>
      </c>
      <c r="J155" s="105">
        <v>0</v>
      </c>
      <c r="K155" s="105">
        <v>0</v>
      </c>
      <c r="L155" s="114">
        <v>5000</v>
      </c>
      <c r="M155" s="114">
        <v>-5000</v>
      </c>
      <c r="N155" s="105">
        <v>0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271">
        <v>0</v>
      </c>
    </row>
    <row r="156" spans="1:67" s="42" customFormat="1">
      <c r="A156" s="215">
        <v>4223</v>
      </c>
      <c r="B156" s="54" t="s">
        <v>57</v>
      </c>
      <c r="C156" s="246">
        <f t="shared" si="5"/>
        <v>15000</v>
      </c>
      <c r="D156" s="101">
        <v>0</v>
      </c>
      <c r="E156" s="101">
        <v>0</v>
      </c>
      <c r="F156" s="84">
        <v>0</v>
      </c>
      <c r="G156" s="84">
        <v>0</v>
      </c>
      <c r="H156" s="101">
        <v>0</v>
      </c>
      <c r="I156" s="101">
        <v>0</v>
      </c>
      <c r="J156" s="101">
        <v>0</v>
      </c>
      <c r="K156" s="101">
        <v>0</v>
      </c>
      <c r="L156" s="109">
        <f>L157+L158+L159</f>
        <v>15000</v>
      </c>
      <c r="M156" s="109">
        <v>0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266"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</row>
    <row r="157" spans="1:67" s="35" customFormat="1">
      <c r="A157" s="216">
        <v>42231</v>
      </c>
      <c r="B157" s="55" t="s">
        <v>149</v>
      </c>
      <c r="C157" s="244">
        <f t="shared" si="5"/>
        <v>5000</v>
      </c>
      <c r="D157" s="105">
        <v>0</v>
      </c>
      <c r="E157" s="105">
        <v>0</v>
      </c>
      <c r="F157" s="87">
        <v>0</v>
      </c>
      <c r="G157" s="87">
        <v>0</v>
      </c>
      <c r="H157" s="105">
        <v>0</v>
      </c>
      <c r="I157" s="105">
        <v>0</v>
      </c>
      <c r="J157" s="105">
        <v>0</v>
      </c>
      <c r="K157" s="105">
        <v>0</v>
      </c>
      <c r="L157" s="110">
        <v>5000</v>
      </c>
      <c r="M157" s="110">
        <v>0</v>
      </c>
      <c r="N157" s="105">
        <v>0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271">
        <v>0</v>
      </c>
    </row>
    <row r="158" spans="1:67" s="35" customFormat="1">
      <c r="A158" s="216">
        <v>42232</v>
      </c>
      <c r="B158" s="55" t="s">
        <v>157</v>
      </c>
      <c r="C158" s="244">
        <f t="shared" si="5"/>
        <v>5000</v>
      </c>
      <c r="D158" s="105">
        <v>0</v>
      </c>
      <c r="E158" s="105">
        <v>0</v>
      </c>
      <c r="F158" s="87">
        <v>0</v>
      </c>
      <c r="G158" s="87">
        <v>0</v>
      </c>
      <c r="H158" s="105">
        <v>0</v>
      </c>
      <c r="I158" s="105">
        <v>0</v>
      </c>
      <c r="J158" s="105">
        <v>0</v>
      </c>
      <c r="K158" s="105">
        <v>0</v>
      </c>
      <c r="L158" s="110">
        <v>5000</v>
      </c>
      <c r="M158" s="110">
        <v>0</v>
      </c>
      <c r="N158" s="105">
        <v>0</v>
      </c>
      <c r="O158" s="105">
        <v>0</v>
      </c>
      <c r="P158" s="105">
        <v>0</v>
      </c>
      <c r="Q158" s="105">
        <v>0</v>
      </c>
      <c r="R158" s="105">
        <v>0</v>
      </c>
      <c r="S158" s="105">
        <v>0</v>
      </c>
      <c r="T158" s="271">
        <v>0</v>
      </c>
    </row>
    <row r="159" spans="1:67">
      <c r="A159" s="217">
        <v>42239</v>
      </c>
      <c r="B159" s="212" t="s">
        <v>132</v>
      </c>
      <c r="C159" s="244">
        <f t="shared" si="5"/>
        <v>5000</v>
      </c>
      <c r="D159" s="203">
        <v>0</v>
      </c>
      <c r="E159" s="203">
        <v>0</v>
      </c>
      <c r="F159" s="202">
        <v>0</v>
      </c>
      <c r="G159" s="202">
        <v>0</v>
      </c>
      <c r="H159" s="203">
        <v>0</v>
      </c>
      <c r="I159" s="203">
        <v>0</v>
      </c>
      <c r="J159" s="203">
        <v>0</v>
      </c>
      <c r="K159" s="203">
        <v>0</v>
      </c>
      <c r="L159" s="110">
        <v>5000</v>
      </c>
      <c r="M159" s="110">
        <v>0</v>
      </c>
      <c r="N159" s="203">
        <v>0</v>
      </c>
      <c r="O159" s="203">
        <v>0</v>
      </c>
      <c r="P159" s="203">
        <v>0</v>
      </c>
      <c r="Q159" s="203">
        <v>0</v>
      </c>
      <c r="R159" s="203">
        <v>0</v>
      </c>
      <c r="S159" s="203">
        <v>0</v>
      </c>
      <c r="T159" s="274">
        <v>0</v>
      </c>
    </row>
    <row r="160" spans="1:67" s="42" customFormat="1">
      <c r="A160" s="215">
        <v>4226</v>
      </c>
      <c r="B160" s="54" t="s">
        <v>51</v>
      </c>
      <c r="C160" s="246">
        <f t="shared" si="5"/>
        <v>30000</v>
      </c>
      <c r="D160" s="101">
        <v>0</v>
      </c>
      <c r="E160" s="101">
        <v>0</v>
      </c>
      <c r="F160" s="84">
        <v>0</v>
      </c>
      <c r="G160" s="84">
        <v>0</v>
      </c>
      <c r="H160" s="101">
        <v>0</v>
      </c>
      <c r="I160" s="101">
        <v>0</v>
      </c>
      <c r="J160" s="101">
        <v>0</v>
      </c>
      <c r="K160" s="101">
        <v>0</v>
      </c>
      <c r="L160" s="109">
        <f>L161</f>
        <v>130000</v>
      </c>
      <c r="M160" s="109">
        <f>M161</f>
        <v>-100000</v>
      </c>
      <c r="N160" s="101">
        <v>0</v>
      </c>
      <c r="O160" s="101">
        <v>0</v>
      </c>
      <c r="P160" s="101">
        <v>0</v>
      </c>
      <c r="Q160" s="101">
        <v>0</v>
      </c>
      <c r="R160" s="101">
        <v>0</v>
      </c>
      <c r="S160" s="101">
        <v>0</v>
      </c>
      <c r="T160" s="266"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</row>
    <row r="161" spans="1:67">
      <c r="A161" s="217">
        <v>42262</v>
      </c>
      <c r="B161" s="212" t="s">
        <v>133</v>
      </c>
      <c r="C161" s="244">
        <f t="shared" si="5"/>
        <v>30000</v>
      </c>
      <c r="D161" s="203">
        <v>0</v>
      </c>
      <c r="E161" s="203">
        <v>0</v>
      </c>
      <c r="F161" s="202">
        <v>0</v>
      </c>
      <c r="G161" s="202">
        <v>0</v>
      </c>
      <c r="H161" s="203">
        <v>0</v>
      </c>
      <c r="I161" s="203">
        <v>0</v>
      </c>
      <c r="J161" s="203">
        <v>0</v>
      </c>
      <c r="K161" s="203">
        <v>0</v>
      </c>
      <c r="L161" s="110">
        <v>130000</v>
      </c>
      <c r="M161" s="110">
        <v>-100000</v>
      </c>
      <c r="N161" s="203">
        <v>0</v>
      </c>
      <c r="O161" s="203">
        <v>0</v>
      </c>
      <c r="P161" s="203">
        <v>0</v>
      </c>
      <c r="Q161" s="203">
        <v>0</v>
      </c>
      <c r="R161" s="203">
        <v>0</v>
      </c>
      <c r="S161" s="203">
        <v>0</v>
      </c>
      <c r="T161" s="274">
        <v>0</v>
      </c>
    </row>
    <row r="162" spans="1:67" s="42" customFormat="1">
      <c r="A162" s="215">
        <v>4227</v>
      </c>
      <c r="B162" s="54" t="s">
        <v>52</v>
      </c>
      <c r="C162" s="246">
        <f t="shared" si="5"/>
        <v>0</v>
      </c>
      <c r="D162" s="101">
        <v>0</v>
      </c>
      <c r="E162" s="101">
        <v>0</v>
      </c>
      <c r="F162" s="84">
        <v>0</v>
      </c>
      <c r="G162" s="84">
        <v>0</v>
      </c>
      <c r="H162" s="101">
        <v>0</v>
      </c>
      <c r="I162" s="101">
        <v>0</v>
      </c>
      <c r="J162" s="101">
        <v>0</v>
      </c>
      <c r="K162" s="101">
        <v>0</v>
      </c>
      <c r="L162" s="109">
        <v>0</v>
      </c>
      <c r="M162" s="109">
        <v>0</v>
      </c>
      <c r="N162" s="101">
        <v>0</v>
      </c>
      <c r="O162" s="101">
        <v>0</v>
      </c>
      <c r="P162" s="101">
        <v>0</v>
      </c>
      <c r="Q162" s="101">
        <v>0</v>
      </c>
      <c r="R162" s="101">
        <v>0</v>
      </c>
      <c r="S162" s="101">
        <v>0</v>
      </c>
      <c r="T162" s="266"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</row>
    <row r="163" spans="1:67" s="36" customFormat="1">
      <c r="A163" s="213">
        <v>424</v>
      </c>
      <c r="B163" s="53" t="s">
        <v>22</v>
      </c>
      <c r="C163" s="71">
        <f t="shared" si="5"/>
        <v>0</v>
      </c>
      <c r="D163" s="107">
        <v>0</v>
      </c>
      <c r="E163" s="107">
        <v>0</v>
      </c>
      <c r="F163" s="83">
        <v>0</v>
      </c>
      <c r="G163" s="83">
        <v>0</v>
      </c>
      <c r="H163" s="107">
        <v>0</v>
      </c>
      <c r="I163" s="107">
        <v>0</v>
      </c>
      <c r="J163" s="107">
        <v>0</v>
      </c>
      <c r="K163" s="107">
        <v>0</v>
      </c>
      <c r="L163" s="111">
        <v>0</v>
      </c>
      <c r="M163" s="111">
        <v>0</v>
      </c>
      <c r="N163" s="107">
        <v>0</v>
      </c>
      <c r="O163" s="107">
        <v>0</v>
      </c>
      <c r="P163" s="107">
        <v>0</v>
      </c>
      <c r="Q163" s="107">
        <v>0</v>
      </c>
      <c r="R163" s="107">
        <v>0</v>
      </c>
      <c r="S163" s="107">
        <v>0</v>
      </c>
      <c r="T163" s="276"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</row>
    <row r="164" spans="1:67" s="50" customFormat="1">
      <c r="A164" s="215">
        <v>4241</v>
      </c>
      <c r="B164" s="54" t="s">
        <v>53</v>
      </c>
      <c r="C164" s="246">
        <f t="shared" si="5"/>
        <v>0</v>
      </c>
      <c r="D164" s="103">
        <v>0</v>
      </c>
      <c r="E164" s="103">
        <v>0</v>
      </c>
      <c r="F164" s="91">
        <v>0</v>
      </c>
      <c r="G164" s="91">
        <v>0</v>
      </c>
      <c r="H164" s="103">
        <v>0</v>
      </c>
      <c r="I164" s="103">
        <v>0</v>
      </c>
      <c r="J164" s="103">
        <v>0</v>
      </c>
      <c r="K164" s="103">
        <v>0</v>
      </c>
      <c r="L164" s="109">
        <v>0</v>
      </c>
      <c r="M164" s="109">
        <v>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277"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</row>
    <row r="165" spans="1:67" s="37" customFormat="1">
      <c r="A165" s="216">
        <v>42411</v>
      </c>
      <c r="B165" s="55" t="s">
        <v>53</v>
      </c>
      <c r="C165" s="244">
        <f t="shared" si="5"/>
        <v>0</v>
      </c>
      <c r="D165" s="104">
        <v>0</v>
      </c>
      <c r="E165" s="104">
        <v>0</v>
      </c>
      <c r="F165" s="92">
        <v>0</v>
      </c>
      <c r="G165" s="92">
        <v>0</v>
      </c>
      <c r="H165" s="104">
        <v>0</v>
      </c>
      <c r="I165" s="104">
        <v>0</v>
      </c>
      <c r="J165" s="104">
        <v>0</v>
      </c>
      <c r="K165" s="104">
        <v>0</v>
      </c>
      <c r="L165" s="110">
        <v>0</v>
      </c>
      <c r="M165" s="110">
        <v>0</v>
      </c>
      <c r="N165" s="104">
        <v>0</v>
      </c>
      <c r="O165" s="104">
        <v>0</v>
      </c>
      <c r="P165" s="104">
        <v>0</v>
      </c>
      <c r="Q165" s="104">
        <v>0</v>
      </c>
      <c r="R165" s="104">
        <v>0</v>
      </c>
      <c r="S165" s="104">
        <v>0</v>
      </c>
      <c r="T165" s="278">
        <v>0</v>
      </c>
    </row>
    <row r="166" spans="1:67" s="42" customFormat="1">
      <c r="A166" s="215">
        <v>4242</v>
      </c>
      <c r="B166" s="54" t="s">
        <v>75</v>
      </c>
      <c r="C166" s="246">
        <f t="shared" si="5"/>
        <v>0</v>
      </c>
      <c r="D166" s="101">
        <v>0</v>
      </c>
      <c r="E166" s="101">
        <v>0</v>
      </c>
      <c r="F166" s="84">
        <v>0</v>
      </c>
      <c r="G166" s="84">
        <v>0</v>
      </c>
      <c r="H166" s="101">
        <v>0</v>
      </c>
      <c r="I166" s="101">
        <v>0</v>
      </c>
      <c r="J166" s="101">
        <v>0</v>
      </c>
      <c r="K166" s="101">
        <v>0</v>
      </c>
      <c r="L166" s="109">
        <v>0</v>
      </c>
      <c r="M166" s="109">
        <v>0</v>
      </c>
      <c r="N166" s="101">
        <v>0</v>
      </c>
      <c r="O166" s="101">
        <v>0</v>
      </c>
      <c r="P166" s="101">
        <v>0</v>
      </c>
      <c r="Q166" s="101">
        <v>0</v>
      </c>
      <c r="R166" s="101">
        <v>0</v>
      </c>
      <c r="S166" s="101">
        <v>0</v>
      </c>
      <c r="T166" s="266"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</row>
    <row r="167" spans="1:67">
      <c r="A167" s="214">
        <v>42421</v>
      </c>
      <c r="B167" s="56" t="s">
        <v>134</v>
      </c>
      <c r="C167" s="244">
        <f t="shared" si="5"/>
        <v>0</v>
      </c>
      <c r="D167" s="106">
        <v>0</v>
      </c>
      <c r="E167" s="106">
        <v>0</v>
      </c>
      <c r="F167" s="86">
        <v>0</v>
      </c>
      <c r="G167" s="86">
        <v>0</v>
      </c>
      <c r="H167" s="106">
        <v>0</v>
      </c>
      <c r="I167" s="106">
        <v>0</v>
      </c>
      <c r="J167" s="106">
        <v>0</v>
      </c>
      <c r="K167" s="106">
        <v>0</v>
      </c>
      <c r="L167" s="110">
        <v>0</v>
      </c>
      <c r="M167" s="110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267">
        <v>0</v>
      </c>
    </row>
    <row r="168" spans="1:67" s="36" customFormat="1">
      <c r="A168" s="213">
        <v>426</v>
      </c>
      <c r="B168" s="53" t="s">
        <v>27</v>
      </c>
      <c r="C168" s="71">
        <f t="shared" si="5"/>
        <v>19000</v>
      </c>
      <c r="D168" s="107">
        <v>0</v>
      </c>
      <c r="E168" s="107">
        <v>0</v>
      </c>
      <c r="F168" s="83">
        <v>0</v>
      </c>
      <c r="G168" s="83">
        <v>0</v>
      </c>
      <c r="H168" s="107">
        <v>0</v>
      </c>
      <c r="I168" s="107">
        <v>0</v>
      </c>
      <c r="J168" s="107">
        <v>0</v>
      </c>
      <c r="K168" s="107">
        <v>0</v>
      </c>
      <c r="L168" s="111">
        <v>0</v>
      </c>
      <c r="M168" s="111">
        <f>M171</f>
        <v>19000</v>
      </c>
      <c r="N168" s="107">
        <v>0</v>
      </c>
      <c r="O168" s="107">
        <v>0</v>
      </c>
      <c r="P168" s="107">
        <v>0</v>
      </c>
      <c r="Q168" s="107">
        <v>0</v>
      </c>
      <c r="R168" s="107">
        <v>0</v>
      </c>
      <c r="S168" s="107">
        <v>0</v>
      </c>
      <c r="T168" s="276"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</row>
    <row r="169" spans="1:67" s="42" customFormat="1">
      <c r="A169" s="215">
        <v>4262</v>
      </c>
      <c r="B169" s="54" t="s">
        <v>27</v>
      </c>
      <c r="C169" s="246">
        <f t="shared" si="5"/>
        <v>0</v>
      </c>
      <c r="D169" s="101">
        <v>0</v>
      </c>
      <c r="E169" s="101">
        <v>0</v>
      </c>
      <c r="F169" s="84">
        <v>0</v>
      </c>
      <c r="G169" s="84">
        <v>0</v>
      </c>
      <c r="H169" s="101">
        <v>0</v>
      </c>
      <c r="I169" s="101">
        <v>0</v>
      </c>
      <c r="J169" s="101">
        <v>0</v>
      </c>
      <c r="K169" s="101">
        <v>0</v>
      </c>
      <c r="L169" s="109">
        <v>0</v>
      </c>
      <c r="M169" s="109">
        <v>0</v>
      </c>
      <c r="N169" s="101">
        <v>0</v>
      </c>
      <c r="O169" s="101">
        <v>0</v>
      </c>
      <c r="P169" s="101">
        <v>0</v>
      </c>
      <c r="Q169" s="101">
        <v>0</v>
      </c>
      <c r="R169" s="101">
        <v>0</v>
      </c>
      <c r="S169" s="101">
        <v>0</v>
      </c>
      <c r="T169" s="266"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</row>
    <row r="170" spans="1:67">
      <c r="A170" s="231">
        <v>42621</v>
      </c>
      <c r="B170" s="247" t="s">
        <v>27</v>
      </c>
      <c r="C170" s="243">
        <f t="shared" si="5"/>
        <v>0</v>
      </c>
      <c r="D170" s="108">
        <v>0</v>
      </c>
      <c r="E170" s="108">
        <v>0</v>
      </c>
      <c r="F170" s="80">
        <v>0</v>
      </c>
      <c r="G170" s="80">
        <v>0</v>
      </c>
      <c r="H170" s="108">
        <v>0</v>
      </c>
      <c r="I170" s="108">
        <v>0</v>
      </c>
      <c r="J170" s="108">
        <v>0</v>
      </c>
      <c r="K170" s="108">
        <v>0</v>
      </c>
      <c r="L170" s="177">
        <v>0</v>
      </c>
      <c r="M170" s="177">
        <v>0</v>
      </c>
      <c r="N170" s="108">
        <v>0</v>
      </c>
      <c r="O170" s="108">
        <v>0</v>
      </c>
      <c r="P170" s="108">
        <v>0</v>
      </c>
      <c r="Q170" s="108">
        <v>0</v>
      </c>
      <c r="R170" s="108">
        <v>0</v>
      </c>
      <c r="S170" s="108">
        <v>0</v>
      </c>
      <c r="T170" s="268">
        <v>0</v>
      </c>
    </row>
    <row r="171" spans="1:67">
      <c r="A171" s="215">
        <v>4264</v>
      </c>
      <c r="B171" s="54" t="s">
        <v>194</v>
      </c>
      <c r="C171" s="246">
        <f t="shared" si="5"/>
        <v>19000</v>
      </c>
      <c r="D171" s="101">
        <v>0</v>
      </c>
      <c r="E171" s="101">
        <v>0</v>
      </c>
      <c r="F171" s="84">
        <v>0</v>
      </c>
      <c r="G171" s="84">
        <v>0</v>
      </c>
      <c r="H171" s="101">
        <v>0</v>
      </c>
      <c r="I171" s="101">
        <v>0</v>
      </c>
      <c r="J171" s="101">
        <v>0</v>
      </c>
      <c r="K171" s="101">
        <v>0</v>
      </c>
      <c r="L171" s="109">
        <v>0</v>
      </c>
      <c r="M171" s="109">
        <f>M172</f>
        <v>19000</v>
      </c>
      <c r="N171" s="101">
        <v>0</v>
      </c>
      <c r="O171" s="101">
        <v>0</v>
      </c>
      <c r="P171" s="101">
        <v>0</v>
      </c>
      <c r="Q171" s="101">
        <v>0</v>
      </c>
      <c r="R171" s="101">
        <v>0</v>
      </c>
      <c r="S171" s="101">
        <v>0</v>
      </c>
      <c r="T171" s="266">
        <v>0</v>
      </c>
    </row>
    <row r="172" spans="1:67" ht="19.5" thickBot="1">
      <c r="A172" s="227">
        <v>42641</v>
      </c>
      <c r="B172" s="280" t="s">
        <v>195</v>
      </c>
      <c r="C172" s="241">
        <f t="shared" si="5"/>
        <v>19000</v>
      </c>
      <c r="D172" s="229">
        <v>0</v>
      </c>
      <c r="E172" s="229">
        <v>0</v>
      </c>
      <c r="F172" s="281">
        <v>0</v>
      </c>
      <c r="G172" s="281">
        <v>0</v>
      </c>
      <c r="H172" s="229">
        <v>0</v>
      </c>
      <c r="I172" s="229">
        <v>0</v>
      </c>
      <c r="J172" s="229">
        <v>0</v>
      </c>
      <c r="K172" s="229">
        <v>0</v>
      </c>
      <c r="L172" s="282">
        <v>0</v>
      </c>
      <c r="M172" s="282">
        <v>19000</v>
      </c>
      <c r="N172" s="229">
        <v>0</v>
      </c>
      <c r="O172" s="229">
        <v>0</v>
      </c>
      <c r="P172" s="229">
        <v>0</v>
      </c>
      <c r="Q172" s="229">
        <v>0</v>
      </c>
      <c r="R172" s="229">
        <v>0</v>
      </c>
      <c r="S172" s="229">
        <v>0</v>
      </c>
      <c r="T172" s="283">
        <v>0</v>
      </c>
    </row>
    <row r="173" spans="1:67" ht="19.5" thickBot="1">
      <c r="A173" s="248"/>
      <c r="B173" s="249" t="s">
        <v>24</v>
      </c>
      <c r="C173" s="250">
        <f t="shared" si="5"/>
        <v>7319800</v>
      </c>
      <c r="D173" s="251">
        <f t="shared" ref="D173:K173" si="6">D20</f>
        <v>6048000</v>
      </c>
      <c r="E173" s="251">
        <f t="shared" si="6"/>
        <v>-177000</v>
      </c>
      <c r="F173" s="252">
        <f t="shared" si="6"/>
        <v>852000</v>
      </c>
      <c r="G173" s="252">
        <f t="shared" si="6"/>
        <v>-157000.00000000003</v>
      </c>
      <c r="H173" s="251">
        <f t="shared" si="6"/>
        <v>362065</v>
      </c>
      <c r="I173" s="251">
        <f t="shared" si="6"/>
        <v>-140965</v>
      </c>
      <c r="J173" s="251">
        <f t="shared" si="6"/>
        <v>20000</v>
      </c>
      <c r="K173" s="251">
        <f t="shared" si="6"/>
        <v>-8000</v>
      </c>
      <c r="L173" s="253">
        <f>L20+L142</f>
        <v>517300</v>
      </c>
      <c r="M173" s="253">
        <f>M142+M20</f>
        <v>-73000</v>
      </c>
      <c r="N173" s="251">
        <v>0</v>
      </c>
      <c r="O173" s="251">
        <f>O20</f>
        <v>81400</v>
      </c>
      <c r="P173" s="251">
        <f>P20</f>
        <v>-9000</v>
      </c>
      <c r="Q173" s="251">
        <v>0</v>
      </c>
      <c r="R173" s="251">
        <f>R20</f>
        <v>4000</v>
      </c>
      <c r="S173" s="251">
        <v>0</v>
      </c>
      <c r="T173" s="279">
        <v>0</v>
      </c>
    </row>
    <row r="174" spans="1:67" s="35" customFormat="1" ht="14.25" customHeight="1" thickBot="1">
      <c r="A174" s="57"/>
      <c r="B174" s="58"/>
      <c r="C174" s="26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1:67" s="35" customFormat="1" ht="14.25" customHeight="1">
      <c r="A175" s="291" t="s">
        <v>173</v>
      </c>
      <c r="B175" s="292"/>
      <c r="C175" s="292"/>
      <c r="D175" s="292"/>
      <c r="E175" s="292"/>
      <c r="F175" s="292"/>
      <c r="G175" s="292"/>
      <c r="H175" s="292"/>
      <c r="I175" s="292"/>
      <c r="J175" s="292"/>
      <c r="K175" s="293"/>
      <c r="L175" s="305">
        <v>80000</v>
      </c>
      <c r="M175" s="300">
        <v>30000</v>
      </c>
      <c r="N175" s="59"/>
      <c r="O175" s="59"/>
      <c r="P175" s="59"/>
      <c r="Q175" s="59"/>
      <c r="R175" s="59"/>
      <c r="S175" s="59"/>
      <c r="T175" s="59"/>
    </row>
    <row r="176" spans="1:67" s="35" customFormat="1" ht="14.25" customHeight="1">
      <c r="A176" s="294"/>
      <c r="B176" s="295"/>
      <c r="C176" s="295"/>
      <c r="D176" s="295"/>
      <c r="E176" s="295"/>
      <c r="F176" s="295"/>
      <c r="G176" s="295"/>
      <c r="H176" s="295"/>
      <c r="I176" s="295"/>
      <c r="J176" s="295"/>
      <c r="K176" s="296"/>
      <c r="L176" s="306"/>
      <c r="M176" s="301"/>
      <c r="N176" s="59"/>
      <c r="O176" s="59"/>
      <c r="P176" s="59"/>
      <c r="Q176" s="59"/>
      <c r="R176" s="59"/>
      <c r="S176" s="59"/>
      <c r="T176" s="59"/>
    </row>
    <row r="177" spans="1:20" s="35" customFormat="1" ht="14.25" customHeight="1" thickBot="1">
      <c r="A177" s="297"/>
      <c r="B177" s="298"/>
      <c r="C177" s="298"/>
      <c r="D177" s="298"/>
      <c r="E177" s="298"/>
      <c r="F177" s="298"/>
      <c r="G177" s="298"/>
      <c r="H177" s="298"/>
      <c r="I177" s="298"/>
      <c r="J177" s="298"/>
      <c r="K177" s="299"/>
      <c r="L177" s="307"/>
      <c r="M177" s="302"/>
      <c r="N177" s="59"/>
      <c r="O177" s="59"/>
      <c r="P177" s="59"/>
      <c r="Q177" s="59"/>
      <c r="R177" s="59"/>
      <c r="S177" s="59"/>
      <c r="T177" s="59"/>
    </row>
    <row r="178" spans="1:20" s="35" customFormat="1" ht="14.25" customHeight="1">
      <c r="A178" s="57"/>
      <c r="B178" s="58"/>
      <c r="C178" s="26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1:20" s="35" customFormat="1" ht="14.25" customHeight="1">
      <c r="A179" s="57"/>
      <c r="B179" s="58"/>
      <c r="C179" s="26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1:20">
      <c r="A180" s="31" t="s">
        <v>189</v>
      </c>
      <c r="B180" s="60"/>
      <c r="C180" s="8"/>
      <c r="H180" s="32"/>
      <c r="I180" s="32"/>
      <c r="J180" s="61"/>
      <c r="K180" s="61"/>
      <c r="L180" s="61"/>
      <c r="M180" s="61"/>
      <c r="N180" s="7"/>
      <c r="O180" s="34"/>
      <c r="P180" s="34"/>
      <c r="Q180" s="34"/>
      <c r="R180" s="34"/>
      <c r="S180" s="34"/>
    </row>
    <row r="181" spans="1:20">
      <c r="A181" s="31"/>
      <c r="B181" s="60"/>
      <c r="C181" s="8"/>
      <c r="F181" s="62" t="s">
        <v>10</v>
      </c>
      <c r="G181" s="62"/>
      <c r="H181" s="32"/>
      <c r="I181" s="32"/>
      <c r="J181" s="32"/>
      <c r="K181" s="32"/>
      <c r="L181" s="7"/>
      <c r="M181" s="7"/>
      <c r="N181" s="7"/>
      <c r="O181" s="34"/>
      <c r="P181" s="34"/>
      <c r="Q181" s="34"/>
      <c r="R181" s="34"/>
      <c r="S181" s="34"/>
      <c r="T181" s="64"/>
    </row>
    <row r="182" spans="1:20">
      <c r="A182" s="31"/>
      <c r="B182" s="60"/>
      <c r="C182" s="8"/>
      <c r="H182" s="32"/>
      <c r="I182" s="32"/>
      <c r="J182" s="7"/>
      <c r="K182" s="7"/>
      <c r="L182" s="7"/>
      <c r="M182" s="7"/>
      <c r="N182" s="7"/>
      <c r="O182" s="34"/>
      <c r="P182" s="34"/>
      <c r="Q182" s="34"/>
      <c r="R182" s="34"/>
      <c r="S182" s="34"/>
      <c r="T182" s="64"/>
    </row>
    <row r="183" spans="1:20">
      <c r="A183" s="65"/>
      <c r="B183" s="66"/>
      <c r="C183" s="63" t="s">
        <v>197</v>
      </c>
      <c r="D183" s="9"/>
      <c r="E183" s="9"/>
      <c r="H183" s="32"/>
      <c r="I183" s="32"/>
      <c r="J183" s="308"/>
      <c r="K183" s="308"/>
      <c r="L183" s="308"/>
      <c r="M183" s="170"/>
      <c r="N183" s="7"/>
      <c r="O183" s="10"/>
      <c r="P183" s="10"/>
      <c r="Q183" s="10"/>
      <c r="R183" s="10"/>
      <c r="S183" s="10"/>
    </row>
    <row r="184" spans="1:20">
      <c r="A184" s="67" t="s">
        <v>196</v>
      </c>
      <c r="B184" s="10"/>
      <c r="C184" s="11"/>
      <c r="D184" s="10"/>
      <c r="E184" s="10"/>
      <c r="H184" s="32"/>
      <c r="I184" s="32"/>
      <c r="J184" s="7"/>
      <c r="K184" s="7"/>
      <c r="L184" s="7"/>
      <c r="M184" s="7"/>
      <c r="N184" s="7"/>
      <c r="O184" s="10"/>
      <c r="P184" s="10"/>
      <c r="Q184" s="10"/>
      <c r="R184" s="10"/>
      <c r="S184" s="10"/>
    </row>
    <row r="185" spans="1:20">
      <c r="A185" s="31"/>
      <c r="B185" s="60"/>
      <c r="F185" s="68"/>
      <c r="G185" s="68"/>
      <c r="H185" s="68"/>
      <c r="I185" s="68"/>
      <c r="J185" s="68"/>
      <c r="K185" s="68"/>
      <c r="L185" s="68"/>
      <c r="M185" s="68"/>
      <c r="N185" s="68"/>
      <c r="O185" s="7"/>
      <c r="P185" s="7"/>
      <c r="Q185" s="7"/>
      <c r="R185" s="7"/>
      <c r="S185" s="7"/>
    </row>
    <row r="186" spans="1:20">
      <c r="H186" s="32"/>
      <c r="I186" s="32"/>
      <c r="J186" s="32"/>
      <c r="K186" s="32"/>
      <c r="L186" s="32"/>
      <c r="M186" s="32"/>
      <c r="N186" s="32"/>
    </row>
    <row r="187" spans="1:20">
      <c r="H187" s="32"/>
      <c r="I187" s="32"/>
      <c r="J187" s="32"/>
      <c r="K187" s="32"/>
      <c r="L187" s="32"/>
      <c r="M187" s="32"/>
      <c r="N187" s="32"/>
    </row>
  </sheetData>
  <mergeCells count="17">
    <mergeCell ref="A175:K177"/>
    <mergeCell ref="M175:M177"/>
    <mergeCell ref="A2:T2"/>
    <mergeCell ref="L175:L177"/>
    <mergeCell ref="J183:L183"/>
    <mergeCell ref="F12:O12"/>
    <mergeCell ref="S12:T12"/>
    <mergeCell ref="A1:D1"/>
    <mergeCell ref="S7:T7"/>
    <mergeCell ref="S8:T8"/>
    <mergeCell ref="S11:T11"/>
    <mergeCell ref="B3:L3"/>
    <mergeCell ref="F9:O9"/>
    <mergeCell ref="S9:T9"/>
    <mergeCell ref="F7:O7"/>
    <mergeCell ref="F8:O8"/>
    <mergeCell ref="F11:O11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>
      <selection activeCell="M11" sqref="M11"/>
    </sheetView>
  </sheetViews>
  <sheetFormatPr defaultRowHeight="12.75"/>
  <cols>
    <col min="1" max="1" width="78.570312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>
      <c r="A2" s="313" t="s">
        <v>193</v>
      </c>
      <c r="B2" s="313"/>
      <c r="C2" s="313"/>
      <c r="D2" s="313"/>
    </row>
    <row r="3" spans="1:5" ht="21">
      <c r="A3" s="313" t="s">
        <v>182</v>
      </c>
      <c r="B3" s="313"/>
      <c r="C3" s="313"/>
      <c r="D3" s="313"/>
    </row>
    <row r="4" spans="1:5" ht="20.25">
      <c r="A4" s="314"/>
      <c r="B4" s="314"/>
      <c r="C4" s="314"/>
      <c r="D4" s="314"/>
      <c r="E4" s="115"/>
    </row>
    <row r="5" spans="1:5" ht="20.25">
      <c r="A5" s="314" t="s">
        <v>170</v>
      </c>
      <c r="B5" s="314"/>
      <c r="C5" s="314"/>
      <c r="D5" s="314"/>
    </row>
    <row r="6" spans="1:5" ht="21" thickBot="1">
      <c r="A6" s="116"/>
      <c r="B6" s="116"/>
      <c r="C6" s="116"/>
      <c r="D6" s="116"/>
    </row>
    <row r="7" spans="1:5" ht="41.25" thickBot="1">
      <c r="A7" s="254"/>
      <c r="B7" s="255" t="s">
        <v>183</v>
      </c>
      <c r="C7" s="255" t="s">
        <v>172</v>
      </c>
      <c r="D7" s="256" t="s">
        <v>184</v>
      </c>
    </row>
    <row r="8" spans="1:5" ht="21" thickTop="1">
      <c r="A8" s="119" t="s">
        <v>158</v>
      </c>
      <c r="B8" s="121">
        <f>B9</f>
        <v>7429800</v>
      </c>
      <c r="C8" s="120">
        <v>7859800</v>
      </c>
      <c r="D8" s="122">
        <v>7859800</v>
      </c>
    </row>
    <row r="9" spans="1:5" ht="20.25">
      <c r="A9" s="123" t="s">
        <v>159</v>
      </c>
      <c r="B9" s="125">
        <v>7429800</v>
      </c>
      <c r="C9" s="124">
        <v>7960765</v>
      </c>
      <c r="D9" s="126">
        <v>7859800</v>
      </c>
    </row>
    <row r="10" spans="1:5" ht="20.25">
      <c r="A10" s="123" t="s">
        <v>160</v>
      </c>
      <c r="B10" s="124"/>
      <c r="C10" s="124">
        <v>0</v>
      </c>
      <c r="D10" s="126">
        <v>0</v>
      </c>
    </row>
    <row r="11" spans="1:5" ht="20.25">
      <c r="A11" s="127" t="s">
        <v>161</v>
      </c>
      <c r="B11" s="125">
        <f>B12+B13</f>
        <v>7319800</v>
      </c>
      <c r="C11" s="125">
        <v>7960765</v>
      </c>
      <c r="D11" s="125">
        <v>7779800</v>
      </c>
    </row>
    <row r="12" spans="1:5" ht="20.25">
      <c r="A12" s="123" t="s">
        <v>162</v>
      </c>
      <c r="B12" s="124">
        <v>7227800</v>
      </c>
      <c r="C12" s="124">
        <f>C11-C13-C14</f>
        <v>7706765</v>
      </c>
      <c r="D12" s="124">
        <v>7605800</v>
      </c>
    </row>
    <row r="13" spans="1:5" ht="21" thickBot="1">
      <c r="A13" s="123" t="s">
        <v>163</v>
      </c>
      <c r="B13" s="124">
        <v>92000</v>
      </c>
      <c r="C13" s="124">
        <v>174000</v>
      </c>
      <c r="D13" s="124">
        <v>174000</v>
      </c>
    </row>
    <row r="14" spans="1:5" ht="21" thickBot="1">
      <c r="A14" s="128" t="s">
        <v>164</v>
      </c>
      <c r="B14" s="257">
        <v>110000</v>
      </c>
      <c r="C14" s="129">
        <v>80000</v>
      </c>
      <c r="D14" s="130">
        <v>80000</v>
      </c>
    </row>
    <row r="15" spans="1:5" ht="21" thickBot="1">
      <c r="A15" s="131"/>
      <c r="B15" s="132"/>
      <c r="C15" s="132"/>
      <c r="D15" s="132"/>
    </row>
    <row r="16" spans="1:5" ht="41.25" thickBot="1">
      <c r="A16" s="133"/>
      <c r="B16" s="118" t="s">
        <v>180</v>
      </c>
      <c r="C16" s="315" t="s">
        <v>181</v>
      </c>
      <c r="D16" s="316"/>
    </row>
    <row r="17" spans="1:4" ht="21.75" thickTop="1" thickBot="1">
      <c r="A17" s="136" t="s">
        <v>165</v>
      </c>
      <c r="B17" s="159">
        <v>139384.66</v>
      </c>
      <c r="C17" s="311">
        <v>-110000</v>
      </c>
      <c r="D17" s="312"/>
    </row>
    <row r="18" spans="1:4" ht="20.25">
      <c r="A18" s="137"/>
      <c r="B18" s="138"/>
      <c r="C18" s="138"/>
      <c r="D18" s="138"/>
    </row>
    <row r="19" spans="1:4" ht="21" thickBot="1">
      <c r="A19" s="139"/>
      <c r="B19" s="140"/>
      <c r="C19" s="140"/>
      <c r="D19" s="140"/>
    </row>
    <row r="20" spans="1:4" ht="41.25" thickBot="1">
      <c r="A20" s="117"/>
      <c r="B20" s="118" t="s">
        <v>183</v>
      </c>
      <c r="C20" s="134" t="s">
        <v>172</v>
      </c>
      <c r="D20" s="135" t="s">
        <v>184</v>
      </c>
    </row>
    <row r="21" spans="1:4" ht="21.75" thickTop="1" thickBot="1">
      <c r="A21" s="141" t="s">
        <v>166</v>
      </c>
      <c r="B21" s="142"/>
      <c r="C21" s="142">
        <v>0</v>
      </c>
      <c r="D21" s="143">
        <v>0</v>
      </c>
    </row>
    <row r="22" spans="1:4" ht="21.75" thickTop="1" thickBot="1">
      <c r="A22" s="144" t="s">
        <v>167</v>
      </c>
      <c r="B22" s="145"/>
      <c r="C22" s="145">
        <v>0</v>
      </c>
      <c r="D22" s="146">
        <v>0</v>
      </c>
    </row>
    <row r="23" spans="1:4" ht="21.75" thickTop="1" thickBot="1">
      <c r="A23" s="147" t="s">
        <v>168</v>
      </c>
      <c r="B23" s="148"/>
      <c r="C23" s="148">
        <v>0</v>
      </c>
      <c r="D23" s="149">
        <v>0</v>
      </c>
    </row>
    <row r="24" spans="1:4" ht="21" thickBot="1">
      <c r="A24" s="150"/>
      <c r="B24" s="151"/>
      <c r="C24" s="151"/>
      <c r="D24" s="151"/>
    </row>
    <row r="25" spans="1:4" ht="21" thickBot="1">
      <c r="A25" s="152" t="s">
        <v>169</v>
      </c>
      <c r="B25" s="153"/>
      <c r="C25" s="153">
        <v>0</v>
      </c>
      <c r="D25" s="154">
        <v>0</v>
      </c>
    </row>
    <row r="26" spans="1:4" ht="20.25">
      <c r="A26" s="157"/>
      <c r="B26" s="158"/>
      <c r="C26" s="158"/>
      <c r="D26" s="158"/>
    </row>
    <row r="27" spans="1:4" ht="20.25">
      <c r="A27" s="157"/>
      <c r="B27" s="158"/>
      <c r="C27" s="158"/>
      <c r="D27" s="158"/>
    </row>
    <row r="28" spans="1:4" ht="20.25">
      <c r="A28" s="116"/>
      <c r="B28" s="116"/>
      <c r="C28" s="116"/>
      <c r="D28" s="116"/>
    </row>
    <row r="29" spans="1:4" ht="20.25">
      <c r="A29" s="155" t="s">
        <v>198</v>
      </c>
      <c r="B29" s="155"/>
      <c r="C29" s="155"/>
      <c r="D29" s="155"/>
    </row>
    <row r="30" spans="1:4" ht="20.25">
      <c r="A30" s="155"/>
      <c r="B30" s="155"/>
      <c r="C30" s="155"/>
      <c r="D30" s="155"/>
    </row>
    <row r="31" spans="1:4" ht="18">
      <c r="A31" s="156" t="s">
        <v>199</v>
      </c>
    </row>
    <row r="32" spans="1:4" ht="18">
      <c r="A32" s="156"/>
    </row>
    <row r="33" spans="1:1" ht="18">
      <c r="A33" s="156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2020-07-05T14:39:35Z</cp:lastPrinted>
  <dcterms:created xsi:type="dcterms:W3CDTF">2007-11-26T13:30:35Z</dcterms:created>
  <dcterms:modified xsi:type="dcterms:W3CDTF">2020-07-05T14:39:37Z</dcterms:modified>
</cp:coreProperties>
</file>