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210" windowWidth="20730" windowHeight="11760" activeTab="2"/>
  </bookViews>
  <sheets>
    <sheet name="REKAPITULACIJA" sheetId="1" r:id="rId1"/>
    <sheet name="JLP(R)FP-Ril 3. razina" sheetId="3" r:id="rId2"/>
    <sheet name="JLP(R)S FP-PiP 1" sheetId="4" r:id="rId3"/>
  </sheets>
  <calcPr calcId="125725"/>
</workbook>
</file>

<file path=xl/calcChain.xml><?xml version="1.0" encoding="utf-8"?>
<calcChain xmlns="http://schemas.openxmlformats.org/spreadsheetml/2006/main">
  <c r="D44" i="1"/>
  <c r="E44"/>
  <c r="B12" i="3"/>
  <c r="B11"/>
  <c r="I40"/>
  <c r="J22" i="4" l="1"/>
  <c r="H22"/>
  <c r="E22"/>
  <c r="C22"/>
  <c r="J23" s="1"/>
  <c r="C26" s="1"/>
  <c r="T27" i="3"/>
  <c r="T28"/>
  <c r="T29"/>
  <c r="T31"/>
  <c r="T32"/>
  <c r="T33"/>
  <c r="T34"/>
  <c r="T35"/>
  <c r="T36"/>
  <c r="T37"/>
  <c r="T38"/>
  <c r="T39"/>
  <c r="T41"/>
  <c r="T42"/>
  <c r="T43"/>
  <c r="T26"/>
  <c r="N30"/>
  <c r="N44" s="1"/>
  <c r="I30"/>
  <c r="I44" s="1"/>
  <c r="B9" s="1"/>
  <c r="T40"/>
  <c r="R44"/>
  <c r="R30"/>
  <c r="P44"/>
  <c r="P30"/>
  <c r="K44"/>
  <c r="K26"/>
  <c r="G30"/>
  <c r="G44" s="1"/>
  <c r="B7" s="1"/>
  <c r="G36"/>
  <c r="E26"/>
  <c r="E30"/>
  <c r="D7"/>
  <c r="C13"/>
  <c r="C15" s="1"/>
  <c r="D23" i="1"/>
  <c r="E23" s="1"/>
  <c r="D22"/>
  <c r="E22"/>
  <c r="E15"/>
  <c r="E21"/>
  <c r="E8"/>
  <c r="E9"/>
  <c r="E10"/>
  <c r="E11"/>
  <c r="E12"/>
  <c r="E13"/>
  <c r="E14"/>
  <c r="E16"/>
  <c r="E17"/>
  <c r="E18"/>
  <c r="E19"/>
  <c r="E20"/>
  <c r="E7"/>
  <c r="D21"/>
  <c r="B13" i="3" l="1"/>
  <c r="B15" s="1"/>
  <c r="T30"/>
  <c r="E44"/>
  <c r="T44" s="1"/>
  <c r="E41" i="1"/>
  <c r="D45"/>
  <c r="D41" s="1"/>
  <c r="D40"/>
  <c r="D39"/>
  <c r="D38"/>
  <c r="D37"/>
  <c r="D36"/>
  <c r="D35"/>
  <c r="D34"/>
  <c r="D32"/>
  <c r="D31"/>
  <c r="D30"/>
  <c r="E39"/>
  <c r="E33"/>
  <c r="E29"/>
  <c r="D33" l="1"/>
  <c r="D29"/>
  <c r="E28"/>
  <c r="E50" s="1"/>
  <c r="M30" i="3"/>
  <c r="C22" i="1"/>
  <c r="C15"/>
  <c r="D22" i="4"/>
  <c r="C23" i="1"/>
  <c r="C8"/>
  <c r="D28" l="1"/>
  <c r="D50" s="1"/>
  <c r="O26" i="3"/>
  <c r="O30"/>
  <c r="H40"/>
  <c r="H36"/>
  <c r="H44" s="1"/>
  <c r="H30"/>
  <c r="M44"/>
  <c r="J26"/>
  <c r="J44" s="1"/>
  <c r="F36"/>
  <c r="F30"/>
  <c r="C39" i="1"/>
  <c r="C21"/>
  <c r="F44" i="3" l="1"/>
  <c r="O44"/>
  <c r="B22" i="4"/>
  <c r="G22"/>
  <c r="I22"/>
  <c r="C27" i="3"/>
  <c r="C28"/>
  <c r="C29"/>
  <c r="C31"/>
  <c r="C32"/>
  <c r="C33"/>
  <c r="C34"/>
  <c r="C35"/>
  <c r="C36"/>
  <c r="C37"/>
  <c r="C38"/>
  <c r="C39"/>
  <c r="C40"/>
  <c r="C41"/>
  <c r="C42"/>
  <c r="C43"/>
  <c r="D30"/>
  <c r="C30" s="1"/>
  <c r="D26"/>
  <c r="C26" s="1"/>
  <c r="E25" i="1"/>
  <c r="D25"/>
  <c r="C25"/>
  <c r="K22" i="4"/>
  <c r="C33" i="1"/>
  <c r="C29"/>
  <c r="C44"/>
  <c r="C41" s="1"/>
  <c r="D23" i="4" l="1"/>
  <c r="D44" i="3"/>
  <c r="C44" s="1"/>
  <c r="C28" i="1"/>
  <c r="C50" s="1"/>
  <c r="D13" i="3" l="1"/>
  <c r="D15" s="1"/>
</calcChain>
</file>

<file path=xl/sharedStrings.xml><?xml version="1.0" encoding="utf-8"?>
<sst xmlns="http://schemas.openxmlformats.org/spreadsheetml/2006/main" count="180" uniqueCount="134">
  <si>
    <t>PRIHODI I PRIMICI</t>
  </si>
  <si>
    <t>Račun</t>
  </si>
  <si>
    <t>Pomoći iz proračuna</t>
  </si>
  <si>
    <t>633</t>
  </si>
  <si>
    <t>634</t>
  </si>
  <si>
    <t xml:space="preserve">Prihodi od financijske imovine     </t>
  </si>
  <si>
    <t xml:space="preserve">Prihodi po posebnim propisima     </t>
  </si>
  <si>
    <t>Donacije od pravnih i fizičkih osoba</t>
  </si>
  <si>
    <t>Prihodi iz proračuna za redovnu djelatnost-grad</t>
  </si>
  <si>
    <t>Proračun</t>
  </si>
  <si>
    <t>Prihodi od poslovanja</t>
  </si>
  <si>
    <t xml:space="preserve">Ukupno </t>
  </si>
  <si>
    <t>UKUPNO  PRIMICI ZA FINANCIRANJE POSLOVANJA I NEFINANCIJSKU IMOVINU</t>
  </si>
  <si>
    <t>RASHODI I IZDACI</t>
  </si>
  <si>
    <t>Rashodi poslovanja</t>
  </si>
  <si>
    <t>Izdaci za zaposlene</t>
  </si>
  <si>
    <t>Plaće</t>
  </si>
  <si>
    <t>Ostali rashodi za zaposlene</t>
  </si>
  <si>
    <t>Doprinosi na plaće</t>
  </si>
  <si>
    <t>Materijalni rashodi</t>
  </si>
  <si>
    <t>Rashodi za materijal i energiju</t>
  </si>
  <si>
    <t>Rashodi za usluge</t>
  </si>
  <si>
    <t>Financijski rashodi</t>
  </si>
  <si>
    <t>Ostali financijski rashodi</t>
  </si>
  <si>
    <t>Rashodi za nabavu NFI</t>
  </si>
  <si>
    <t>Rashodi:nabava dugotr. Imovine</t>
  </si>
  <si>
    <t>Postrojenje i oprema</t>
  </si>
  <si>
    <t>Knjige, umjetnička djela</t>
  </si>
  <si>
    <t>Nematerijalna proizv. Imovina</t>
  </si>
  <si>
    <t>Ukupni rashodi poslovanja i za nefinanc imovinu</t>
  </si>
  <si>
    <t>Korisnik proračuna</t>
  </si>
  <si>
    <t>Prihodi i primici</t>
  </si>
  <si>
    <t>Opći prihodi i primici</t>
  </si>
  <si>
    <t>Prihodi za posebne namjene</t>
  </si>
  <si>
    <t>Pomoći</t>
  </si>
  <si>
    <t>Donacije</t>
  </si>
  <si>
    <t>Ukupno</t>
  </si>
  <si>
    <t>Brojčana oznaka i naziv glavnog programa</t>
  </si>
  <si>
    <t>Račun rashoda/izdatka</t>
  </si>
  <si>
    <t>Naziv računa</t>
  </si>
  <si>
    <t>Ministarstvo znanosti,obrazovanja i športa</t>
  </si>
  <si>
    <t>Prihodi od nefinancijske imovine i nadoknade šteta s osnova osiguranja</t>
  </si>
  <si>
    <t xml:space="preserve">Rashodi za zaposlene </t>
  </si>
  <si>
    <t xml:space="preserve">Plaće   </t>
  </si>
  <si>
    <t xml:space="preserve">Rashodi za materijal i energiju </t>
  </si>
  <si>
    <t xml:space="preserve">Rashodi za usluge </t>
  </si>
  <si>
    <t>Nakn.tr.osob.izvan rad.odn.</t>
  </si>
  <si>
    <t>Ostali nespomenuti rashodi poslovanja</t>
  </si>
  <si>
    <t xml:space="preserve">Ostali financijski rashodi </t>
  </si>
  <si>
    <t xml:space="preserve">Rashodi za nabavu proizvodne dugotrajne imovine </t>
  </si>
  <si>
    <t xml:space="preserve">Postrojenja i oprema </t>
  </si>
  <si>
    <t xml:space="preserve">Knjige, umjetnička djela </t>
  </si>
  <si>
    <t>Ulaganja u računalne prog.</t>
  </si>
  <si>
    <t xml:space="preserve">UKUPNO </t>
  </si>
  <si>
    <t>M.P.</t>
  </si>
  <si>
    <t xml:space="preserve">Brojčana oznaka i naziv programa: </t>
  </si>
  <si>
    <t xml:space="preserve">Tehničko i strukovno srednje obrazovanje </t>
  </si>
  <si>
    <t>Brojčana oznaka i naziv aktivnosti:</t>
  </si>
  <si>
    <t xml:space="preserve">Redovna djelatnost </t>
  </si>
  <si>
    <t xml:space="preserve">Brojčana oznaka funkcijske klasifikacije: </t>
  </si>
  <si>
    <t xml:space="preserve">Osnovno obrazovanje </t>
  </si>
  <si>
    <t xml:space="preserve">Brojčana oznaka lokacijske klasifikacije: </t>
  </si>
  <si>
    <t>Obrazac JLP(R)S FP-PiP 1</t>
  </si>
  <si>
    <t>Izvor</t>
  </si>
  <si>
    <t>Vlastiti prihodi</t>
  </si>
  <si>
    <t xml:space="preserve">Donacije </t>
  </si>
  <si>
    <t>Namjenski primici od zaduživanja</t>
  </si>
  <si>
    <t>Prihod od financijske imovine 641</t>
  </si>
  <si>
    <t>Donacije od pravnih i fizičkih osoba 663</t>
  </si>
  <si>
    <t>Prihodi iz proračuna 671</t>
  </si>
  <si>
    <t>Ukupno (po izvorima)</t>
  </si>
  <si>
    <t>Pomoći od ostalih subjekata unutar općeg proračuna 634</t>
  </si>
  <si>
    <t>Naknade troškova zaposlenima</t>
  </si>
  <si>
    <t>Prihodi od financijske imovine</t>
  </si>
  <si>
    <t>Kapitalne pomoći iz općinskih proračuna 633</t>
  </si>
  <si>
    <t>Pomoći proračunskim korisnicima iz proračuna koji im nije nadležan 636</t>
  </si>
  <si>
    <t>* AZZO</t>
  </si>
  <si>
    <t>636</t>
  </si>
  <si>
    <t>Rashodi za nabavu neproizvedene dugotrajne imovine</t>
  </si>
  <si>
    <t>Nematerijalna imovina</t>
  </si>
  <si>
    <t>Ostali nespomenuti troškovi</t>
  </si>
  <si>
    <t>* općine</t>
  </si>
  <si>
    <t>Pomoći od ostalih subjekata unutar općeg proračuna- HZZ</t>
  </si>
  <si>
    <t>Vlastiti</t>
  </si>
  <si>
    <t>Prihodi iz proračuna za redovnu djelatnost-grad- dec</t>
  </si>
  <si>
    <t>* gradski proračun</t>
  </si>
  <si>
    <t>GLAZBENA ŠOLA JOSIPA RUNJANINA VINKOVCI</t>
  </si>
  <si>
    <t>01 Glazbena škola Josipa Runjanina Vinkovci</t>
  </si>
  <si>
    <t>Vinkovci</t>
  </si>
  <si>
    <t>GLAZBENA ŠKOLA JOSIPA RUNJANINA VINKOVCI</t>
  </si>
  <si>
    <t>Pomoći proračunskim korisnicima iz proračuna koji im nije nadležan 636 - ŽUPANIJA</t>
  </si>
  <si>
    <t>* gradski proračun- decentralizirani</t>
  </si>
  <si>
    <t>Grad-decentralizirani</t>
  </si>
  <si>
    <t>Pomoći pror.koris.iz proračuna koji im nije nadležan-ŽUPANIJA</t>
  </si>
  <si>
    <t>Županija</t>
  </si>
  <si>
    <t>Grad Vinkovci</t>
  </si>
  <si>
    <t>Plan 2020.</t>
  </si>
  <si>
    <t>Donacije od pravnih i fizičkih osoba izvan općeg proračuna 663</t>
  </si>
  <si>
    <t>* državni proračun- MZO (plaće)</t>
  </si>
  <si>
    <t>Pomoći pror.koris.iz proračuna koji im nije nadležan-MZOŠ (plaće)</t>
  </si>
  <si>
    <t>Pomoći pror.koris.iz proračuna koji im nije nadležan-Ministarsvo</t>
  </si>
  <si>
    <t>Plan 2021.</t>
  </si>
  <si>
    <t xml:space="preserve">Plan za 2020. </t>
  </si>
  <si>
    <t xml:space="preserve">Manjak koji se pokriva iz prethodnih godina </t>
  </si>
  <si>
    <t>Pokrivanje djela manjka iz prethodne godine</t>
  </si>
  <si>
    <t>UKUPNO</t>
  </si>
  <si>
    <t>65264, 66151</t>
  </si>
  <si>
    <t>Plan 2022.</t>
  </si>
  <si>
    <t>2020.</t>
  </si>
  <si>
    <t>Naknade troškova osobama izvan radnog odnosa</t>
  </si>
  <si>
    <t>* državni proračun- Ministarstvo</t>
  </si>
  <si>
    <t>Tekuće pomoći od izvanproračunskog korisnika temeljem prijenosa EU sredstava (HZZ pripravništvo)</t>
  </si>
  <si>
    <t>63814</t>
  </si>
  <si>
    <t>Pomoći od izvanproračunskog korisnika temeljem prijenosa EU sredstava (HZZ pripravništvo)</t>
  </si>
  <si>
    <t>Plan za 2020.</t>
  </si>
  <si>
    <t>Pokrivanje manjka iz 2019. godine</t>
  </si>
  <si>
    <t>Ostali prihodi</t>
  </si>
  <si>
    <t>Prihodi od pozitivnih tečajnih razlika</t>
  </si>
  <si>
    <t>Vlastiti prihodi 65264, 66151, 64151, 68311</t>
  </si>
  <si>
    <t>v.d. ravnateljica:</t>
  </si>
  <si>
    <t>Povećanje/smanjenje</t>
  </si>
  <si>
    <t>I. IZMJENA I DOPUNA FINANCIJSKOG PLANA ZA 2020. GODINU</t>
  </si>
  <si>
    <t xml:space="preserve">I. IZMJENA I DOPUNA FINANCIJSKOG PLANA ZA 2020. GODINU S PREGLEDOM PROJEKCIJA ZA 2021. I 2022. </t>
  </si>
  <si>
    <t xml:space="preserve">I. IZMJENE I DOPUNE FINANCIJSKOG PLANA - Prihodi i primici za 2020. </t>
  </si>
  <si>
    <t>Pomoći pror.koris.iz proračuna koji im nije nadležan-OPĆINA CERNA</t>
  </si>
  <si>
    <r>
      <t>prihoda i primitaka</t>
    </r>
    <r>
      <rPr>
        <b/>
        <vertAlign val="superscript"/>
        <sz val="11"/>
        <rFont val="Times New Roman"/>
        <family val="1"/>
        <charset val="238"/>
      </rPr>
      <t xml:space="preserve"> *2 </t>
    </r>
    <r>
      <rPr>
        <b/>
        <sz val="11"/>
        <rFont val="Times New Roman"/>
        <family val="1"/>
        <charset val="238"/>
      </rPr>
      <t xml:space="preserve">                                                                                                                                             </t>
    </r>
  </si>
  <si>
    <r>
      <t>Oznaka rač.iz                                      računskog plana</t>
    </r>
    <r>
      <rPr>
        <b/>
        <vertAlign val="superscript"/>
        <sz val="11"/>
        <rFont val="Times New Roman"/>
        <family val="1"/>
        <charset val="238"/>
      </rPr>
      <t>*1</t>
    </r>
  </si>
  <si>
    <t>Plan od 04.06.2020.</t>
  </si>
  <si>
    <t>Vinkovci, srpanj 2020.g.</t>
  </si>
  <si>
    <t>Izmjene od 09.07.2020.</t>
  </si>
  <si>
    <t>Datum: 09.07.2020.</t>
  </si>
  <si>
    <t xml:space="preserve">(Dinka Peti, mag.mus.) </t>
  </si>
  <si>
    <t>Plan od 09.07.2020.</t>
  </si>
  <si>
    <t xml:space="preserve">    (Dinka Peti, mag.mus.) </t>
  </si>
</sst>
</file>

<file path=xl/styles.xml><?xml version="1.0" encoding="utf-8"?>
<styleSheet xmlns="http://schemas.openxmlformats.org/spreadsheetml/2006/main">
  <numFmts count="2">
    <numFmt numFmtId="43" formatCode="_-* #,##0.00\ _k_n_-;\-* #,##0.00\ _k_n_-;_-* &quot;-&quot;??\ _k_n_-;_-@_-"/>
    <numFmt numFmtId="164" formatCode="#,##0.00\ _k_n"/>
  </numFmts>
  <fonts count="34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1"/>
      <name val="Times New Roman"/>
      <family val="1"/>
      <charset val="238"/>
    </font>
    <font>
      <sz val="12"/>
      <name val="Times New Roman"/>
      <family val="1"/>
    </font>
    <font>
      <b/>
      <sz val="12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i/>
      <sz val="12"/>
      <name val="Arial"/>
      <family val="2"/>
      <charset val="238"/>
    </font>
    <font>
      <sz val="12"/>
      <name val="Arial"/>
      <family val="2"/>
      <charset val="238"/>
    </font>
    <font>
      <b/>
      <sz val="11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0"/>
      <name val="Times New Roman"/>
      <family val="1"/>
      <charset val="238"/>
    </font>
    <font>
      <sz val="12"/>
      <name val="Times New Roman"/>
      <family val="1"/>
      <charset val="238"/>
    </font>
    <font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i/>
      <sz val="11"/>
      <name val="Times New Roman"/>
      <family val="1"/>
      <charset val="238"/>
    </font>
    <font>
      <i/>
      <sz val="12"/>
      <name val="Arial"/>
      <family val="2"/>
      <charset val="238"/>
    </font>
    <font>
      <b/>
      <sz val="16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sz val="8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i/>
      <sz val="11"/>
      <name val="Times New Roman"/>
      <family val="1"/>
      <charset val="238"/>
    </font>
    <font>
      <sz val="9"/>
      <name val="Times New Roman"/>
      <family val="1"/>
      <charset val="238"/>
    </font>
    <font>
      <b/>
      <sz val="9"/>
      <color theme="0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i/>
      <sz val="12"/>
      <name val="Times New Roman"/>
      <family val="1"/>
      <charset val="238"/>
    </font>
    <font>
      <b/>
      <i/>
      <sz val="18"/>
      <name val="Times New Roman"/>
      <family val="1"/>
      <charset val="238"/>
    </font>
    <font>
      <b/>
      <sz val="18"/>
      <name val="Times New Roman"/>
      <family val="1"/>
      <charset val="238"/>
    </font>
    <font>
      <sz val="18"/>
      <name val="Times New Roman"/>
      <family val="1"/>
      <charset val="238"/>
    </font>
    <font>
      <b/>
      <vertAlign val="superscript"/>
      <sz val="11"/>
      <name val="Times New Roman"/>
      <family val="1"/>
      <charset val="238"/>
    </font>
    <font>
      <i/>
      <sz val="18"/>
      <name val="Times New Roman"/>
      <family val="1"/>
      <charset val="238"/>
    </font>
    <font>
      <sz val="18"/>
      <color theme="1"/>
      <name val="Times New Roman"/>
      <family val="1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3" fillId="0" borderId="0"/>
    <xf numFmtId="43" fontId="7" fillId="0" borderId="0" applyFont="0" applyFill="0" applyBorder="0" applyAlignment="0" applyProtection="0"/>
    <xf numFmtId="0" fontId="1" fillId="0" borderId="0"/>
  </cellStyleXfs>
  <cellXfs count="332">
    <xf numFmtId="0" fontId="0" fillId="0" borderId="0" xfId="0"/>
    <xf numFmtId="0" fontId="1" fillId="0" borderId="0" xfId="1"/>
    <xf numFmtId="0" fontId="2" fillId="0" borderId="0" xfId="1" applyFont="1" applyAlignment="1">
      <alignment horizontal="right"/>
    </xf>
    <xf numFmtId="0" fontId="3" fillId="0" borderId="0" xfId="1" applyFont="1"/>
    <xf numFmtId="0" fontId="4" fillId="4" borderId="1" xfId="1" applyFont="1" applyFill="1" applyBorder="1"/>
    <xf numFmtId="3" fontId="5" fillId="0" borderId="0" xfId="0" applyNumberFormat="1" applyFont="1"/>
    <xf numFmtId="3" fontId="9" fillId="0" borderId="0" xfId="0" applyNumberFormat="1" applyFont="1" applyBorder="1" applyAlignment="1">
      <alignment wrapText="1"/>
    </xf>
    <xf numFmtId="3" fontId="9" fillId="0" borderId="0" xfId="0" applyNumberFormat="1" applyFont="1"/>
    <xf numFmtId="3" fontId="5" fillId="0" borderId="0" xfId="0" applyNumberFormat="1" applyFont="1" applyAlignment="1">
      <alignment wrapText="1"/>
    </xf>
    <xf numFmtId="4" fontId="4" fillId="4" borderId="1" xfId="1" applyNumberFormat="1" applyFont="1" applyFill="1" applyBorder="1" applyAlignment="1">
      <alignment horizontal="right"/>
    </xf>
    <xf numFmtId="3" fontId="4" fillId="4" borderId="1" xfId="1" applyNumberFormat="1" applyFont="1" applyFill="1" applyBorder="1" applyAlignment="1">
      <alignment horizontal="right"/>
    </xf>
    <xf numFmtId="4" fontId="4" fillId="4" borderId="21" xfId="1" applyNumberFormat="1" applyFont="1" applyFill="1" applyBorder="1" applyAlignment="1">
      <alignment horizontal="right"/>
    </xf>
    <xf numFmtId="0" fontId="4" fillId="2" borderId="40" xfId="1" applyFont="1" applyFill="1" applyBorder="1"/>
    <xf numFmtId="49" fontId="4" fillId="4" borderId="30" xfId="1" applyNumberFormat="1" applyFont="1" applyFill="1" applyBorder="1" applyAlignment="1">
      <alignment horizontal="right" wrapText="1"/>
    </xf>
    <xf numFmtId="4" fontId="4" fillId="4" borderId="5" xfId="1" applyNumberFormat="1" applyFont="1" applyFill="1" applyBorder="1" applyAlignment="1">
      <alignment horizontal="right" wrapText="1"/>
    </xf>
    <xf numFmtId="4" fontId="4" fillId="4" borderId="35" xfId="1" applyNumberFormat="1" applyFont="1" applyFill="1" applyBorder="1" applyAlignment="1">
      <alignment horizontal="right" wrapText="1"/>
    </xf>
    <xf numFmtId="0" fontId="4" fillId="2" borderId="20" xfId="1" applyFont="1" applyFill="1" applyBorder="1"/>
    <xf numFmtId="49" fontId="4" fillId="4" borderId="1" xfId="1" applyNumberFormat="1" applyFont="1" applyFill="1" applyBorder="1" applyAlignment="1">
      <alignment horizontal="right" wrapText="1"/>
    </xf>
    <xf numFmtId="4" fontId="4" fillId="4" borderId="1" xfId="1" applyNumberFormat="1" applyFont="1" applyFill="1" applyBorder="1" applyAlignment="1">
      <alignment horizontal="right" wrapText="1"/>
    </xf>
    <xf numFmtId="4" fontId="4" fillId="4" borderId="21" xfId="1" applyNumberFormat="1" applyFont="1" applyFill="1" applyBorder="1" applyAlignment="1">
      <alignment horizontal="right" wrapText="1"/>
    </xf>
    <xf numFmtId="0" fontId="4" fillId="2" borderId="20" xfId="1" applyFont="1" applyFill="1" applyBorder="1" applyAlignment="1">
      <alignment wrapText="1"/>
    </xf>
    <xf numFmtId="3" fontId="4" fillId="2" borderId="2" xfId="1" applyNumberFormat="1" applyFont="1" applyFill="1" applyBorder="1" applyAlignment="1">
      <alignment horizontal="left"/>
    </xf>
    <xf numFmtId="0" fontId="13" fillId="2" borderId="2" xfId="1" applyNumberFormat="1" applyFont="1" applyFill="1" applyBorder="1" applyAlignment="1">
      <alignment horizontal="left"/>
    </xf>
    <xf numFmtId="0" fontId="10" fillId="7" borderId="37" xfId="1" applyFont="1" applyFill="1" applyBorder="1" applyAlignment="1">
      <alignment wrapText="1"/>
    </xf>
    <xf numFmtId="0" fontId="14" fillId="7" borderId="25" xfId="1" applyFont="1" applyFill="1" applyBorder="1"/>
    <xf numFmtId="4" fontId="10" fillId="7" borderId="25" xfId="1" applyNumberFormat="1" applyFont="1" applyFill="1" applyBorder="1"/>
    <xf numFmtId="4" fontId="10" fillId="7" borderId="39" xfId="1" applyNumberFormat="1" applyFont="1" applyFill="1" applyBorder="1"/>
    <xf numFmtId="0" fontId="10" fillId="6" borderId="6" xfId="1" applyFont="1" applyFill="1" applyBorder="1" applyAlignment="1">
      <alignment wrapText="1"/>
    </xf>
    <xf numFmtId="0" fontId="14" fillId="6" borderId="7" xfId="1" applyFont="1" applyFill="1" applyBorder="1"/>
    <xf numFmtId="4" fontId="10" fillId="6" borderId="18" xfId="1" applyNumberFormat="1" applyFont="1" applyFill="1" applyBorder="1"/>
    <xf numFmtId="4" fontId="10" fillId="6" borderId="43" xfId="1" applyNumberFormat="1" applyFont="1" applyFill="1" applyBorder="1"/>
    <xf numFmtId="0" fontId="10" fillId="0" borderId="23" xfId="1" applyFont="1" applyBorder="1" applyAlignment="1">
      <alignment wrapText="1"/>
    </xf>
    <xf numFmtId="0" fontId="14" fillId="0" borderId="0" xfId="1" applyFont="1" applyBorder="1"/>
    <xf numFmtId="3" fontId="10" fillId="0" borderId="0" xfId="1" applyNumberFormat="1" applyFont="1" applyBorder="1"/>
    <xf numFmtId="3" fontId="10" fillId="0" borderId="50" xfId="1" applyNumberFormat="1" applyFont="1" applyBorder="1"/>
    <xf numFmtId="0" fontId="15" fillId="7" borderId="37" xfId="1" applyNumberFormat="1" applyFont="1" applyFill="1" applyBorder="1" applyAlignment="1">
      <alignment horizontal="left" wrapText="1"/>
    </xf>
    <xf numFmtId="0" fontId="15" fillId="7" borderId="38" xfId="1" applyNumberFormat="1" applyFont="1" applyFill="1" applyBorder="1" applyAlignment="1">
      <alignment horizontal="left" wrapText="1"/>
    </xf>
    <xf numFmtId="4" fontId="15" fillId="7" borderId="25" xfId="1" applyNumberFormat="1" applyFont="1" applyFill="1" applyBorder="1" applyAlignment="1">
      <alignment horizontal="right" wrapText="1"/>
    </xf>
    <xf numFmtId="4" fontId="15" fillId="7" borderId="39" xfId="1" applyNumberFormat="1" applyFont="1" applyFill="1" applyBorder="1" applyAlignment="1">
      <alignment horizontal="right" wrapText="1"/>
    </xf>
    <xf numFmtId="0" fontId="10" fillId="2" borderId="37" xfId="1" applyNumberFormat="1" applyFont="1" applyFill="1" applyBorder="1" applyAlignment="1">
      <alignment horizontal="left"/>
    </xf>
    <xf numFmtId="3" fontId="10" fillId="2" borderId="25" xfId="1" applyNumberFormat="1" applyFont="1" applyFill="1" applyBorder="1" applyAlignment="1">
      <alignment horizontal="right"/>
    </xf>
    <xf numFmtId="4" fontId="10" fillId="2" borderId="25" xfId="1" applyNumberFormat="1" applyFont="1" applyFill="1" applyBorder="1" applyAlignment="1">
      <alignment horizontal="right"/>
    </xf>
    <xf numFmtId="4" fontId="10" fillId="2" borderId="39" xfId="1" applyNumberFormat="1" applyFont="1" applyFill="1" applyBorder="1" applyAlignment="1">
      <alignment horizontal="right"/>
    </xf>
    <xf numFmtId="0" fontId="16" fillId="2" borderId="8" xfId="1" applyNumberFormat="1" applyFont="1" applyFill="1" applyBorder="1"/>
    <xf numFmtId="0" fontId="16" fillId="4" borderId="9" xfId="1" applyNumberFormat="1" applyFont="1" applyFill="1" applyBorder="1" applyAlignment="1">
      <alignment horizontal="right"/>
    </xf>
    <xf numFmtId="0" fontId="16" fillId="2" borderId="2" xfId="1" applyNumberFormat="1" applyFont="1" applyFill="1" applyBorder="1"/>
    <xf numFmtId="0" fontId="16" fillId="4" borderId="1" xfId="1" applyNumberFormat="1" applyFont="1" applyFill="1" applyBorder="1" applyAlignment="1">
      <alignment horizontal="right"/>
    </xf>
    <xf numFmtId="4" fontId="16" fillId="4" borderId="1" xfId="1" applyNumberFormat="1" applyFont="1" applyFill="1" applyBorder="1" applyAlignment="1">
      <alignment horizontal="right"/>
    </xf>
    <xf numFmtId="4" fontId="16" fillId="4" borderId="21" xfId="1" applyNumberFormat="1" applyFont="1" applyFill="1" applyBorder="1" applyAlignment="1">
      <alignment horizontal="right"/>
    </xf>
    <xf numFmtId="0" fontId="16" fillId="2" borderId="3" xfId="1" applyNumberFormat="1" applyFont="1" applyFill="1" applyBorder="1"/>
    <xf numFmtId="0" fontId="16" fillId="4" borderId="32" xfId="1" applyNumberFormat="1" applyFont="1" applyFill="1" applyBorder="1" applyAlignment="1">
      <alignment horizontal="right"/>
    </xf>
    <xf numFmtId="0" fontId="16" fillId="2" borderId="2" xfId="1" applyNumberFormat="1" applyFont="1" applyFill="1" applyBorder="1" applyAlignment="1">
      <alignment shrinkToFit="1"/>
    </xf>
    <xf numFmtId="0" fontId="16" fillId="2" borderId="12" xfId="1" applyNumberFormat="1" applyFont="1" applyFill="1" applyBorder="1"/>
    <xf numFmtId="0" fontId="14" fillId="4" borderId="24" xfId="1" applyFont="1" applyFill="1" applyBorder="1"/>
    <xf numFmtId="0" fontId="4" fillId="2" borderId="34" xfId="0" applyNumberFormat="1" applyFont="1" applyFill="1" applyBorder="1" applyAlignment="1">
      <alignment horizontal="left" wrapText="1"/>
    </xf>
    <xf numFmtId="0" fontId="10" fillId="2" borderId="47" xfId="1" applyNumberFormat="1" applyFont="1" applyFill="1" applyBorder="1" applyAlignment="1">
      <alignment horizontal="right" wrapText="1"/>
    </xf>
    <xf numFmtId="4" fontId="15" fillId="2" borderId="5" xfId="1" applyNumberFormat="1" applyFont="1" applyFill="1" applyBorder="1" applyAlignment="1">
      <alignment horizontal="right" wrapText="1"/>
    </xf>
    <xf numFmtId="4" fontId="15" fillId="2" borderId="35" xfId="1" applyNumberFormat="1" applyFont="1" applyFill="1" applyBorder="1" applyAlignment="1">
      <alignment horizontal="right" wrapText="1"/>
    </xf>
    <xf numFmtId="0" fontId="4" fillId="2" borderId="48" xfId="0" applyNumberFormat="1" applyFont="1" applyFill="1" applyBorder="1" applyAlignment="1">
      <alignment horizontal="left"/>
    </xf>
    <xf numFmtId="0" fontId="16" fillId="4" borderId="18" xfId="1" applyNumberFormat="1" applyFont="1" applyFill="1" applyBorder="1" applyAlignment="1">
      <alignment horizontal="right" wrapText="1"/>
    </xf>
    <xf numFmtId="0" fontId="16" fillId="4" borderId="10" xfId="1" applyNumberFormat="1" applyFont="1" applyFill="1" applyBorder="1" applyAlignment="1">
      <alignment horizontal="right"/>
    </xf>
    <xf numFmtId="0" fontId="16" fillId="4" borderId="11" xfId="1" applyNumberFormat="1" applyFont="1" applyFill="1" applyBorder="1" applyAlignment="1">
      <alignment horizontal="right"/>
    </xf>
    <xf numFmtId="0" fontId="14" fillId="2" borderId="13" xfId="1" applyFont="1" applyFill="1" applyBorder="1"/>
    <xf numFmtId="0" fontId="14" fillId="4" borderId="14" xfId="1" applyFont="1" applyFill="1" applyBorder="1"/>
    <xf numFmtId="4" fontId="16" fillId="4" borderId="14" xfId="1" applyNumberFormat="1" applyFont="1" applyFill="1" applyBorder="1" applyAlignment="1">
      <alignment horizontal="right"/>
    </xf>
    <xf numFmtId="4" fontId="16" fillId="4" borderId="17" xfId="1" applyNumberFormat="1" applyFont="1" applyFill="1" applyBorder="1" applyAlignment="1">
      <alignment horizontal="right"/>
    </xf>
    <xf numFmtId="0" fontId="15" fillId="6" borderId="15" xfId="1" applyFont="1" applyFill="1" applyBorder="1"/>
    <xf numFmtId="0" fontId="15" fillId="6" borderId="16" xfId="1" applyFont="1" applyFill="1" applyBorder="1"/>
    <xf numFmtId="4" fontId="15" fillId="6" borderId="25" xfId="1" applyNumberFormat="1" applyFont="1" applyFill="1" applyBorder="1"/>
    <xf numFmtId="4" fontId="15" fillId="6" borderId="39" xfId="1" applyNumberFormat="1" applyFont="1" applyFill="1" applyBorder="1"/>
    <xf numFmtId="3" fontId="4" fillId="2" borderId="3" xfId="1" applyNumberFormat="1" applyFont="1" applyFill="1" applyBorder="1" applyAlignment="1">
      <alignment horizontal="left"/>
    </xf>
    <xf numFmtId="3" fontId="4" fillId="4" borderId="32" xfId="1" applyNumberFormat="1" applyFont="1" applyFill="1" applyBorder="1" applyAlignment="1">
      <alignment horizontal="right"/>
    </xf>
    <xf numFmtId="4" fontId="4" fillId="4" borderId="32" xfId="1" applyNumberFormat="1" applyFont="1" applyFill="1" applyBorder="1" applyAlignment="1">
      <alignment horizontal="right"/>
    </xf>
    <xf numFmtId="4" fontId="4" fillId="4" borderId="32" xfId="1" applyNumberFormat="1" applyFont="1" applyFill="1" applyBorder="1" applyAlignment="1">
      <alignment horizontal="right" wrapText="1"/>
    </xf>
    <xf numFmtId="4" fontId="4" fillId="4" borderId="36" xfId="1" applyNumberFormat="1" applyFont="1" applyFill="1" applyBorder="1" applyAlignment="1">
      <alignment horizontal="right"/>
    </xf>
    <xf numFmtId="0" fontId="10" fillId="7" borderId="6" xfId="1" applyFont="1" applyFill="1" applyBorder="1" applyAlignment="1">
      <alignment horizontal="center" wrapText="1"/>
    </xf>
    <xf numFmtId="0" fontId="14" fillId="7" borderId="37" xfId="1" applyFont="1" applyFill="1" applyBorder="1"/>
    <xf numFmtId="3" fontId="10" fillId="7" borderId="40" xfId="1" applyNumberFormat="1" applyFont="1" applyFill="1" applyBorder="1" applyAlignment="1">
      <alignment horizontal="center"/>
    </xf>
    <xf numFmtId="3" fontId="10" fillId="7" borderId="37" xfId="1" applyNumberFormat="1" applyFont="1" applyFill="1" applyBorder="1" applyAlignment="1">
      <alignment horizontal="right"/>
    </xf>
    <xf numFmtId="4" fontId="10" fillId="7" borderId="38" xfId="1" applyNumberFormat="1" applyFont="1" applyFill="1" applyBorder="1" applyAlignment="1">
      <alignment horizontal="right"/>
    </xf>
    <xf numFmtId="4" fontId="10" fillId="7" borderId="39" xfId="1" applyNumberFormat="1" applyFont="1" applyFill="1" applyBorder="1" applyAlignment="1">
      <alignment horizontal="right" wrapText="1"/>
    </xf>
    <xf numFmtId="4" fontId="4" fillId="4" borderId="9" xfId="1" applyNumberFormat="1" applyFont="1" applyFill="1" applyBorder="1" applyAlignment="1">
      <alignment horizontal="right"/>
    </xf>
    <xf numFmtId="4" fontId="4" fillId="4" borderId="19" xfId="1" applyNumberFormat="1" applyFont="1" applyFill="1" applyBorder="1" applyAlignment="1">
      <alignment horizontal="right"/>
    </xf>
    <xf numFmtId="4" fontId="4" fillId="4" borderId="1" xfId="1" applyNumberFormat="1" applyFont="1" applyFill="1" applyBorder="1" applyAlignment="1">
      <alignment horizontal="right" shrinkToFit="1"/>
    </xf>
    <xf numFmtId="4" fontId="4" fillId="4" borderId="21" xfId="1" applyNumberFormat="1" applyFont="1" applyFill="1" applyBorder="1" applyAlignment="1">
      <alignment horizontal="right" shrinkToFit="1"/>
    </xf>
    <xf numFmtId="4" fontId="4" fillId="4" borderId="24" xfId="1" applyNumberFormat="1" applyFont="1" applyFill="1" applyBorder="1" applyAlignment="1">
      <alignment horizontal="right"/>
    </xf>
    <xf numFmtId="4" fontId="4" fillId="4" borderId="44" xfId="1" applyNumberFormat="1" applyFont="1" applyFill="1" applyBorder="1" applyAlignment="1">
      <alignment horizontal="right"/>
    </xf>
    <xf numFmtId="4" fontId="4" fillId="4" borderId="4" xfId="1" applyNumberFormat="1" applyFont="1" applyFill="1" applyBorder="1" applyAlignment="1">
      <alignment horizontal="right" wrapText="1"/>
    </xf>
    <xf numFmtId="4" fontId="4" fillId="4" borderId="49" xfId="1" applyNumberFormat="1" applyFont="1" applyFill="1" applyBorder="1" applyAlignment="1">
      <alignment horizontal="right" wrapText="1"/>
    </xf>
    <xf numFmtId="0" fontId="11" fillId="8" borderId="15" xfId="1" applyFont="1" applyFill="1" applyBorder="1"/>
    <xf numFmtId="49" fontId="12" fillId="8" borderId="25" xfId="1" applyNumberFormat="1" applyFont="1" applyFill="1" applyBorder="1" applyAlignment="1">
      <alignment horizontal="center" wrapText="1"/>
    </xf>
    <xf numFmtId="0" fontId="11" fillId="8" borderId="40" xfId="1" applyFont="1" applyFill="1" applyBorder="1"/>
    <xf numFmtId="49" fontId="12" fillId="8" borderId="30" xfId="1" applyNumberFormat="1" applyFont="1" applyFill="1" applyBorder="1" applyAlignment="1">
      <alignment horizontal="center" wrapText="1"/>
    </xf>
    <xf numFmtId="1" fontId="4" fillId="4" borderId="1" xfId="1" applyNumberFormat="1" applyFont="1" applyFill="1" applyBorder="1" applyAlignment="1">
      <alignment horizontal="right"/>
    </xf>
    <xf numFmtId="0" fontId="6" fillId="0" borderId="0" xfId="0" applyNumberFormat="1" applyFont="1" applyBorder="1" applyAlignment="1">
      <alignment horizontal="center"/>
    </xf>
    <xf numFmtId="0" fontId="9" fillId="0" borderId="0" xfId="0" applyNumberFormat="1" applyFont="1" applyBorder="1"/>
    <xf numFmtId="4" fontId="9" fillId="0" borderId="0" xfId="0" applyNumberFormat="1" applyFont="1" applyBorder="1"/>
    <xf numFmtId="3" fontId="15" fillId="0" borderId="0" xfId="0" applyNumberFormat="1" applyFont="1"/>
    <xf numFmtId="0" fontId="9" fillId="0" borderId="28" xfId="0" applyNumberFormat="1" applyFont="1" applyBorder="1" applyAlignment="1">
      <alignment horizontal="center"/>
    </xf>
    <xf numFmtId="0" fontId="9" fillId="0" borderId="0" xfId="0" applyNumberFormat="1" applyFont="1"/>
    <xf numFmtId="4" fontId="6" fillId="0" borderId="0" xfId="0" applyNumberFormat="1" applyFont="1" applyBorder="1"/>
    <xf numFmtId="3" fontId="17" fillId="0" borderId="0" xfId="0" applyNumberFormat="1" applyFont="1" applyAlignment="1">
      <alignment horizontal="center"/>
    </xf>
    <xf numFmtId="4" fontId="9" fillId="0" borderId="0" xfId="0" applyNumberFormat="1" applyFont="1"/>
    <xf numFmtId="49" fontId="15" fillId="8" borderId="26" xfId="1" applyNumberFormat="1" applyFont="1" applyFill="1" applyBorder="1" applyAlignment="1">
      <alignment horizontal="center" vertical="center" wrapText="1"/>
    </xf>
    <xf numFmtId="49" fontId="15" fillId="8" borderId="25" xfId="1" applyNumberFormat="1" applyFont="1" applyFill="1" applyBorder="1" applyAlignment="1">
      <alignment horizontal="center" vertical="center" wrapText="1"/>
    </xf>
    <xf numFmtId="0" fontId="19" fillId="5" borderId="0" xfId="0" applyNumberFormat="1" applyFont="1" applyFill="1" applyBorder="1" applyAlignment="1">
      <alignment horizontal="center"/>
    </xf>
    <xf numFmtId="3" fontId="13" fillId="0" borderId="0" xfId="0" applyNumberFormat="1" applyFont="1"/>
    <xf numFmtId="0" fontId="21" fillId="0" borderId="0" xfId="0" applyFont="1"/>
    <xf numFmtId="3" fontId="15" fillId="0" borderId="28" xfId="0" quotePrefix="1" applyNumberFormat="1" applyFont="1" applyBorder="1" applyAlignment="1">
      <alignment horizontal="left"/>
    </xf>
    <xf numFmtId="3" fontId="13" fillId="0" borderId="0" xfId="0" applyNumberFormat="1" applyFont="1" applyBorder="1"/>
    <xf numFmtId="3" fontId="13" fillId="0" borderId="0" xfId="0" applyNumberFormat="1" applyFont="1" applyBorder="1" applyAlignment="1">
      <alignment wrapText="1"/>
    </xf>
    <xf numFmtId="3" fontId="11" fillId="0" borderId="0" xfId="0" applyNumberFormat="1" applyFont="1" applyAlignment="1">
      <alignment horizontal="left"/>
    </xf>
    <xf numFmtId="3" fontId="11" fillId="0" borderId="0" xfId="0" applyNumberFormat="1" applyFont="1" applyAlignment="1">
      <alignment wrapText="1"/>
    </xf>
    <xf numFmtId="3" fontId="15" fillId="0" borderId="0" xfId="0" quotePrefix="1" applyNumberFormat="1" applyFont="1" applyAlignment="1">
      <alignment horizontal="left"/>
    </xf>
    <xf numFmtId="3" fontId="22" fillId="6" borderId="34" xfId="0" applyNumberFormat="1" applyFont="1" applyFill="1" applyBorder="1" applyAlignment="1">
      <alignment horizontal="center" vertical="center"/>
    </xf>
    <xf numFmtId="3" fontId="10" fillId="6" borderId="5" xfId="0" applyNumberFormat="1" applyFont="1" applyFill="1" applyBorder="1" applyAlignment="1">
      <alignment horizontal="center" vertical="center"/>
    </xf>
    <xf numFmtId="3" fontId="10" fillId="6" borderId="35" xfId="0" applyNumberFormat="1" applyFont="1" applyFill="1" applyBorder="1" applyAlignment="1">
      <alignment horizontal="center" vertical="center"/>
    </xf>
    <xf numFmtId="3" fontId="10" fillId="4" borderId="0" xfId="0" applyNumberFormat="1" applyFont="1" applyFill="1" applyBorder="1" applyAlignment="1">
      <alignment horizontal="center" vertical="center"/>
    </xf>
    <xf numFmtId="3" fontId="13" fillId="0" borderId="0" xfId="0" applyNumberFormat="1" applyFont="1" applyBorder="1" applyAlignment="1">
      <alignment horizontal="center" vertical="center" wrapText="1"/>
    </xf>
    <xf numFmtId="0" fontId="13" fillId="0" borderId="0" xfId="0" applyNumberFormat="1" applyFont="1" applyAlignment="1">
      <alignment horizontal="center" vertical="center"/>
    </xf>
    <xf numFmtId="3" fontId="10" fillId="0" borderId="2" xfId="0" applyNumberFormat="1" applyFont="1" applyBorder="1" applyAlignment="1">
      <alignment horizontal="center" wrapText="1"/>
    </xf>
    <xf numFmtId="4" fontId="10" fillId="3" borderId="22" xfId="3" applyNumberFormat="1" applyFont="1" applyFill="1" applyBorder="1" applyAlignment="1">
      <alignment horizontal="right"/>
    </xf>
    <xf numFmtId="4" fontId="10" fillId="3" borderId="1" xfId="3" applyNumberFormat="1" applyFont="1" applyFill="1" applyBorder="1" applyAlignment="1">
      <alignment horizontal="right"/>
    </xf>
    <xf numFmtId="4" fontId="10" fillId="3" borderId="21" xfId="3" applyNumberFormat="1" applyFont="1" applyFill="1" applyBorder="1" applyAlignment="1">
      <alignment horizontal="right"/>
    </xf>
    <xf numFmtId="4" fontId="10" fillId="4" borderId="0" xfId="3" applyNumberFormat="1" applyFont="1" applyFill="1" applyBorder="1" applyAlignment="1">
      <alignment horizontal="right"/>
    </xf>
    <xf numFmtId="3" fontId="23" fillId="0" borderId="0" xfId="0" applyNumberFormat="1" applyFont="1" applyBorder="1" applyAlignment="1">
      <alignment horizontal="center" vertical="center" wrapText="1"/>
    </xf>
    <xf numFmtId="3" fontId="13" fillId="0" borderId="0" xfId="0" applyNumberFormat="1" applyFont="1" applyAlignment="1">
      <alignment horizontal="center" vertical="center"/>
    </xf>
    <xf numFmtId="3" fontId="23" fillId="0" borderId="0" xfId="0" applyNumberFormat="1" applyFont="1" applyAlignment="1">
      <alignment horizontal="center" vertical="center" wrapText="1"/>
    </xf>
    <xf numFmtId="3" fontId="10" fillId="0" borderId="2" xfId="0" applyNumberFormat="1" applyFont="1" applyBorder="1" applyAlignment="1">
      <alignment horizontal="center"/>
    </xf>
    <xf numFmtId="0" fontId="10" fillId="0" borderId="2" xfId="0" applyNumberFormat="1" applyFont="1" applyBorder="1" applyAlignment="1">
      <alignment horizontal="center" vertical="center" wrapText="1"/>
    </xf>
    <xf numFmtId="3" fontId="13" fillId="0" borderId="0" xfId="0" applyNumberFormat="1" applyFont="1" applyAlignment="1">
      <alignment horizontal="center" vertical="center" wrapText="1"/>
    </xf>
    <xf numFmtId="43" fontId="13" fillId="0" borderId="0" xfId="3" applyFont="1" applyBorder="1"/>
    <xf numFmtId="3" fontId="10" fillId="6" borderId="13" xfId="0" applyNumberFormat="1" applyFont="1" applyFill="1" applyBorder="1" applyAlignment="1">
      <alignment horizontal="center"/>
    </xf>
    <xf numFmtId="4" fontId="10" fillId="6" borderId="46" xfId="0" applyNumberFormat="1" applyFont="1" applyFill="1" applyBorder="1"/>
    <xf numFmtId="4" fontId="10" fillId="6" borderId="14" xfId="0" applyNumberFormat="1" applyFont="1" applyFill="1" applyBorder="1"/>
    <xf numFmtId="4" fontId="10" fillId="6" borderId="17" xfId="0" applyNumberFormat="1" applyFont="1" applyFill="1" applyBorder="1"/>
    <xf numFmtId="4" fontId="10" fillId="4" borderId="0" xfId="0" applyNumberFormat="1" applyFont="1" applyFill="1" applyBorder="1"/>
    <xf numFmtId="43" fontId="15" fillId="0" borderId="0" xfId="3" applyFont="1" applyBorder="1"/>
    <xf numFmtId="3" fontId="10" fillId="4" borderId="29" xfId="0" applyNumberFormat="1" applyFont="1" applyFill="1" applyBorder="1" applyAlignment="1">
      <alignment horizontal="center" wrapText="1"/>
    </xf>
    <xf numFmtId="4" fontId="10" fillId="4" borderId="45" xfId="0" applyNumberFormat="1" applyFont="1" applyFill="1" applyBorder="1"/>
    <xf numFmtId="3" fontId="13" fillId="4" borderId="0" xfId="0" applyNumberFormat="1" applyFont="1" applyFill="1"/>
    <xf numFmtId="43" fontId="15" fillId="4" borderId="0" xfId="3" applyFont="1" applyFill="1" applyBorder="1"/>
    <xf numFmtId="0" fontId="21" fillId="4" borderId="0" xfId="0" applyFont="1" applyFill="1"/>
    <xf numFmtId="3" fontId="11" fillId="6" borderId="37" xfId="0" applyNumberFormat="1" applyFont="1" applyFill="1" applyBorder="1" applyAlignment="1">
      <alignment horizontal="center"/>
    </xf>
    <xf numFmtId="4" fontId="11" fillId="6" borderId="39" xfId="0" applyNumberFormat="1" applyFont="1" applyFill="1" applyBorder="1"/>
    <xf numFmtId="4" fontId="11" fillId="4" borderId="0" xfId="0" applyNumberFormat="1" applyFont="1" applyFill="1" applyBorder="1"/>
    <xf numFmtId="3" fontId="24" fillId="4" borderId="0" xfId="0" applyNumberFormat="1" applyFont="1" applyFill="1" applyBorder="1" applyAlignment="1">
      <alignment horizontal="center"/>
    </xf>
    <xf numFmtId="4" fontId="24" fillId="4" borderId="0" xfId="0" applyNumberFormat="1" applyFont="1" applyFill="1" applyBorder="1"/>
    <xf numFmtId="0" fontId="13" fillId="0" borderId="0" xfId="0" applyNumberFormat="1" applyFont="1" applyAlignment="1">
      <alignment horizontal="left"/>
    </xf>
    <xf numFmtId="1" fontId="13" fillId="0" borderId="0" xfId="0" applyNumberFormat="1" applyFont="1"/>
    <xf numFmtId="3" fontId="13" fillId="0" borderId="0" xfId="0" applyNumberFormat="1" applyFont="1" applyAlignment="1">
      <alignment horizontal="right"/>
    </xf>
    <xf numFmtId="0" fontId="13" fillId="0" borderId="0" xfId="0" applyNumberFormat="1" applyFont="1" applyAlignment="1">
      <alignment horizontal="center"/>
    </xf>
    <xf numFmtId="0" fontId="13" fillId="0" borderId="0" xfId="0" applyNumberFormat="1" applyFont="1"/>
    <xf numFmtId="3" fontId="13" fillId="0" borderId="0" xfId="0" applyNumberFormat="1" applyFont="1" applyAlignment="1">
      <alignment wrapText="1"/>
    </xf>
    <xf numFmtId="3" fontId="10" fillId="0" borderId="0" xfId="0" quotePrefix="1" applyNumberFormat="1" applyFont="1" applyFill="1" applyBorder="1" applyAlignment="1">
      <alignment horizontal="left"/>
    </xf>
    <xf numFmtId="3" fontId="10" fillId="0" borderId="0" xfId="0" applyNumberFormat="1" applyFont="1" applyBorder="1"/>
    <xf numFmtId="3" fontId="4" fillId="0" borderId="0" xfId="0" applyNumberFormat="1" applyFont="1"/>
    <xf numFmtId="3" fontId="10" fillId="0" borderId="0" xfId="0" applyNumberFormat="1" applyFont="1"/>
    <xf numFmtId="0" fontId="10" fillId="6" borderId="37" xfId="0" quotePrefix="1" applyNumberFormat="1" applyFont="1" applyFill="1" applyBorder="1" applyAlignment="1">
      <alignment horizontal="center" vertical="center" wrapText="1"/>
    </xf>
    <xf numFmtId="0" fontId="10" fillId="6" borderId="25" xfId="0" applyNumberFormat="1" applyFont="1" applyFill="1" applyBorder="1" applyAlignment="1">
      <alignment horizontal="center" vertical="center" wrapText="1"/>
    </xf>
    <xf numFmtId="3" fontId="10" fillId="6" borderId="25" xfId="0" applyNumberFormat="1" applyFont="1" applyFill="1" applyBorder="1" applyAlignment="1">
      <alignment horizontal="center" vertical="center" wrapText="1"/>
    </xf>
    <xf numFmtId="3" fontId="10" fillId="6" borderId="39" xfId="0" applyNumberFormat="1" applyFont="1" applyFill="1" applyBorder="1" applyAlignment="1">
      <alignment horizontal="center" vertical="center" wrapText="1"/>
    </xf>
    <xf numFmtId="3" fontId="25" fillId="4" borderId="0" xfId="0" applyNumberFormat="1" applyFont="1" applyFill="1" applyBorder="1" applyAlignment="1">
      <alignment horizontal="center" vertical="center" wrapText="1"/>
    </xf>
    <xf numFmtId="0" fontId="10" fillId="3" borderId="37" xfId="0" applyNumberFormat="1" applyFont="1" applyFill="1" applyBorder="1" applyAlignment="1">
      <alignment horizontal="center"/>
    </xf>
    <xf numFmtId="0" fontId="10" fillId="3" borderId="25" xfId="0" applyNumberFormat="1" applyFont="1" applyFill="1" applyBorder="1" applyAlignment="1">
      <alignment horizontal="center"/>
    </xf>
    <xf numFmtId="4" fontId="10" fillId="3" borderId="25" xfId="0" applyNumberFormat="1" applyFont="1" applyFill="1" applyBorder="1"/>
    <xf numFmtId="4" fontId="10" fillId="3" borderId="39" xfId="0" applyNumberFormat="1" applyFont="1" applyFill="1" applyBorder="1"/>
    <xf numFmtId="0" fontId="4" fillId="0" borderId="8" xfId="0" applyNumberFormat="1" applyFont="1" applyBorder="1" applyAlignment="1">
      <alignment horizontal="center"/>
    </xf>
    <xf numFmtId="0" fontId="4" fillId="0" borderId="9" xfId="0" applyNumberFormat="1" applyFont="1" applyBorder="1" applyAlignment="1">
      <alignment horizontal="center"/>
    </xf>
    <xf numFmtId="4" fontId="4" fillId="0" borderId="9" xfId="0" applyNumberFormat="1" applyFont="1" applyBorder="1"/>
    <xf numFmtId="4" fontId="4" fillId="4" borderId="9" xfId="0" applyNumberFormat="1" applyFont="1" applyFill="1" applyBorder="1" applyAlignment="1">
      <alignment horizontal="right"/>
    </xf>
    <xf numFmtId="4" fontId="4" fillId="4" borderId="9" xfId="0" applyNumberFormat="1" applyFont="1" applyFill="1" applyBorder="1"/>
    <xf numFmtId="4" fontId="10" fillId="4" borderId="19" xfId="0" applyNumberFormat="1" applyFont="1" applyFill="1" applyBorder="1"/>
    <xf numFmtId="0" fontId="4" fillId="0" borderId="2" xfId="0" applyNumberFormat="1" applyFont="1" applyBorder="1" applyAlignment="1">
      <alignment horizontal="center"/>
    </xf>
    <xf numFmtId="0" fontId="4" fillId="0" borderId="1" xfId="0" applyNumberFormat="1" applyFont="1" applyBorder="1" applyAlignment="1">
      <alignment horizontal="center"/>
    </xf>
    <xf numFmtId="4" fontId="4" fillId="4" borderId="1" xfId="0" applyNumberFormat="1" applyFont="1" applyFill="1" applyBorder="1"/>
    <xf numFmtId="4" fontId="4" fillId="0" borderId="1" xfId="0" applyNumberFormat="1" applyFont="1" applyBorder="1"/>
    <xf numFmtId="4" fontId="10" fillId="4" borderId="21" xfId="0" applyNumberFormat="1" applyFont="1" applyFill="1" applyBorder="1"/>
    <xf numFmtId="0" fontId="4" fillId="0" borderId="3" xfId="0" applyNumberFormat="1" applyFont="1" applyBorder="1" applyAlignment="1">
      <alignment horizontal="center"/>
    </xf>
    <xf numFmtId="0" fontId="4" fillId="0" borderId="32" xfId="0" applyNumberFormat="1" applyFont="1" applyBorder="1" applyAlignment="1">
      <alignment horizontal="center"/>
    </xf>
    <xf numFmtId="4" fontId="4" fillId="0" borderId="32" xfId="0" applyNumberFormat="1" applyFont="1" applyBorder="1"/>
    <xf numFmtId="4" fontId="4" fillId="4" borderId="32" xfId="0" applyNumberFormat="1" applyFont="1" applyFill="1" applyBorder="1"/>
    <xf numFmtId="4" fontId="10" fillId="4" borderId="36" xfId="0" applyNumberFormat="1" applyFont="1" applyFill="1" applyBorder="1"/>
    <xf numFmtId="0" fontId="4" fillId="0" borderId="9" xfId="0" applyNumberFormat="1" applyFont="1" applyBorder="1" applyAlignment="1">
      <alignment horizontal="center" wrapText="1"/>
    </xf>
    <xf numFmtId="4" fontId="4" fillId="4" borderId="9" xfId="0" applyNumberFormat="1" applyFont="1" applyFill="1" applyBorder="1" applyAlignment="1">
      <alignment wrapText="1"/>
    </xf>
    <xf numFmtId="0" fontId="4" fillId="0" borderId="1" xfId="0" applyNumberFormat="1" applyFont="1" applyBorder="1" applyAlignment="1">
      <alignment horizontal="center" wrapText="1"/>
    </xf>
    <xf numFmtId="4" fontId="4" fillId="4" borderId="1" xfId="0" applyNumberFormat="1" applyFont="1" applyFill="1" applyBorder="1" applyAlignment="1">
      <alignment wrapText="1"/>
    </xf>
    <xf numFmtId="0" fontId="4" fillId="0" borderId="32" xfId="0" applyNumberFormat="1" applyFont="1" applyBorder="1" applyAlignment="1">
      <alignment horizontal="center" wrapText="1"/>
    </xf>
    <xf numFmtId="4" fontId="4" fillId="4" borderId="32" xfId="0" applyNumberFormat="1" applyFont="1" applyFill="1" applyBorder="1" applyAlignment="1">
      <alignment wrapText="1"/>
    </xf>
    <xf numFmtId="0" fontId="4" fillId="0" borderId="12" xfId="0" applyNumberFormat="1" applyFont="1" applyBorder="1" applyAlignment="1">
      <alignment horizontal="center"/>
    </xf>
    <xf numFmtId="0" fontId="4" fillId="0" borderId="24" xfId="0" applyNumberFormat="1" applyFont="1" applyBorder="1" applyAlignment="1">
      <alignment horizontal="center"/>
    </xf>
    <xf numFmtId="4" fontId="4" fillId="4" borderId="24" xfId="0" applyNumberFormat="1" applyFont="1" applyFill="1" applyBorder="1"/>
    <xf numFmtId="4" fontId="4" fillId="4" borderId="24" xfId="0" applyNumberFormat="1" applyFont="1" applyFill="1" applyBorder="1" applyAlignment="1">
      <alignment wrapText="1"/>
    </xf>
    <xf numFmtId="4" fontId="10" fillId="4" borderId="44" xfId="0" applyNumberFormat="1" applyFont="1" applyFill="1" applyBorder="1"/>
    <xf numFmtId="0" fontId="10" fillId="3" borderId="25" xfId="0" applyNumberFormat="1" applyFont="1" applyFill="1" applyBorder="1" applyAlignment="1">
      <alignment horizontal="center" wrapText="1"/>
    </xf>
    <xf numFmtId="4" fontId="10" fillId="3" borderId="25" xfId="0" applyNumberFormat="1" applyFont="1" applyFill="1" applyBorder="1" applyAlignment="1">
      <alignment wrapText="1"/>
    </xf>
    <xf numFmtId="0" fontId="26" fillId="0" borderId="0" xfId="0" applyFont="1"/>
    <xf numFmtId="0" fontId="10" fillId="3" borderId="25" xfId="0" applyNumberFormat="1" applyFont="1" applyFill="1" applyBorder="1" applyAlignment="1">
      <alignment horizontal="center" wrapText="1" shrinkToFit="1"/>
    </xf>
    <xf numFmtId="0" fontId="4" fillId="0" borderId="8" xfId="0" applyNumberFormat="1" applyFont="1" applyFill="1" applyBorder="1" applyAlignment="1">
      <alignment horizontal="center"/>
    </xf>
    <xf numFmtId="49" fontId="4" fillId="0" borderId="9" xfId="0" applyNumberFormat="1" applyFont="1" applyFill="1" applyBorder="1" applyAlignment="1">
      <alignment horizontal="center" shrinkToFit="1"/>
    </xf>
    <xf numFmtId="49" fontId="4" fillId="0" borderId="1" xfId="0" applyNumberFormat="1" applyFont="1" applyBorder="1" applyAlignment="1">
      <alignment horizontal="center" shrinkToFit="1"/>
    </xf>
    <xf numFmtId="49" fontId="4" fillId="0" borderId="32" xfId="0" applyNumberFormat="1" applyFont="1" applyBorder="1" applyAlignment="1">
      <alignment horizontal="center" shrinkToFit="1"/>
    </xf>
    <xf numFmtId="4" fontId="10" fillId="6" borderId="25" xfId="0" applyNumberFormat="1" applyFont="1" applyFill="1" applyBorder="1"/>
    <xf numFmtId="4" fontId="10" fillId="6" borderId="39" xfId="0" applyNumberFormat="1" applyFont="1" applyFill="1" applyBorder="1"/>
    <xf numFmtId="3" fontId="10" fillId="4" borderId="0" xfId="0" applyNumberFormat="1" applyFont="1" applyFill="1" applyBorder="1"/>
    <xf numFmtId="0" fontId="10" fillId="0" borderId="0" xfId="0" applyNumberFormat="1" applyFont="1" applyBorder="1" applyAlignment="1">
      <alignment horizontal="center"/>
    </xf>
    <xf numFmtId="0" fontId="4" fillId="0" borderId="0" xfId="0" applyNumberFormat="1" applyFont="1" applyBorder="1"/>
    <xf numFmtId="3" fontId="4" fillId="0" borderId="0" xfId="0" applyNumberFormat="1" applyFont="1" applyBorder="1" applyAlignment="1">
      <alignment wrapText="1"/>
    </xf>
    <xf numFmtId="3" fontId="10" fillId="0" borderId="0" xfId="0" applyNumberFormat="1" applyFont="1" applyBorder="1" applyAlignment="1">
      <alignment horizontal="center" vertical="center"/>
    </xf>
    <xf numFmtId="0" fontId="21" fillId="0" borderId="0" xfId="0" applyFont="1" applyBorder="1"/>
    <xf numFmtId="0" fontId="15" fillId="0" borderId="0" xfId="0" applyNumberFormat="1" applyFont="1" applyBorder="1" applyAlignment="1">
      <alignment horizontal="center"/>
    </xf>
    <xf numFmtId="0" fontId="13" fillId="0" borderId="0" xfId="0" applyNumberFormat="1" applyFont="1" applyBorder="1"/>
    <xf numFmtId="4" fontId="13" fillId="0" borderId="0" xfId="0" applyNumberFormat="1" applyFont="1" applyBorder="1"/>
    <xf numFmtId="0" fontId="4" fillId="0" borderId="0" xfId="0" applyNumberFormat="1" applyFont="1" applyBorder="1" applyAlignment="1">
      <alignment horizontal="center"/>
    </xf>
    <xf numFmtId="3" fontId="4" fillId="0" borderId="0" xfId="0" applyNumberFormat="1" applyFont="1" applyBorder="1"/>
    <xf numFmtId="3" fontId="19" fillId="0" borderId="0" xfId="0" quotePrefix="1" applyNumberFormat="1" applyFont="1" applyFill="1" applyBorder="1" applyAlignment="1">
      <alignment horizontal="left"/>
    </xf>
    <xf numFmtId="3" fontId="16" fillId="0" borderId="0" xfId="0" applyNumberFormat="1" applyFont="1" applyAlignment="1">
      <alignment horizontal="center"/>
    </xf>
    <xf numFmtId="0" fontId="21" fillId="0" borderId="0" xfId="0" applyFont="1" applyBorder="1" applyAlignment="1">
      <alignment horizontal="center"/>
    </xf>
    <xf numFmtId="0" fontId="15" fillId="0" borderId="0" xfId="0" applyNumberFormat="1" applyFont="1" applyBorder="1" applyAlignment="1">
      <alignment horizontal="center" wrapText="1"/>
    </xf>
    <xf numFmtId="0" fontId="13" fillId="0" borderId="28" xfId="0" applyNumberFormat="1" applyFont="1" applyBorder="1" applyAlignment="1">
      <alignment horizontal="center"/>
    </xf>
    <xf numFmtId="4" fontId="15" fillId="0" borderId="0" xfId="0" applyNumberFormat="1" applyFont="1" applyBorder="1"/>
    <xf numFmtId="3" fontId="27" fillId="0" borderId="0" xfId="0" applyNumberFormat="1" applyFont="1" applyAlignment="1">
      <alignment horizontal="center"/>
    </xf>
    <xf numFmtId="4" fontId="13" fillId="0" borderId="0" xfId="0" applyNumberFormat="1" applyFont="1"/>
    <xf numFmtId="4" fontId="21" fillId="0" borderId="0" xfId="0" applyNumberFormat="1" applyFont="1"/>
    <xf numFmtId="0" fontId="12" fillId="6" borderId="33" xfId="0" applyFont="1" applyFill="1" applyBorder="1"/>
    <xf numFmtId="0" fontId="21" fillId="6" borderId="27" xfId="0" applyFont="1" applyFill="1" applyBorder="1"/>
    <xf numFmtId="0" fontId="10" fillId="1" borderId="31" xfId="0" applyFont="1" applyFill="1" applyBorder="1" applyAlignment="1">
      <alignment horizontal="center"/>
    </xf>
    <xf numFmtId="0" fontId="10" fillId="1" borderId="23" xfId="0" applyFont="1" applyFill="1" applyBorder="1" applyAlignment="1">
      <alignment horizontal="right" vertical="center" wrapText="1"/>
    </xf>
    <xf numFmtId="0" fontId="10" fillId="1" borderId="6" xfId="0" applyFont="1" applyFill="1" applyBorder="1" applyAlignment="1">
      <alignment horizontal="left" wrapText="1"/>
    </xf>
    <xf numFmtId="0" fontId="10" fillId="0" borderId="2" xfId="0" applyFont="1" applyFill="1" applyBorder="1" applyAlignment="1">
      <alignment horizontal="left" wrapText="1"/>
    </xf>
    <xf numFmtId="4" fontId="4" fillId="0" borderId="1" xfId="0" applyNumberFormat="1" applyFont="1" applyFill="1" applyBorder="1"/>
    <xf numFmtId="4" fontId="4" fillId="0" borderId="21" xfId="0" applyNumberFormat="1" applyFont="1" applyFill="1" applyBorder="1"/>
    <xf numFmtId="0" fontId="10" fillId="0" borderId="1" xfId="0" applyFont="1" applyFill="1" applyBorder="1" applyAlignment="1">
      <alignment horizontal="left" wrapText="1"/>
    </xf>
    <xf numFmtId="0" fontId="10" fillId="0" borderId="12" xfId="0" applyFont="1" applyFill="1" applyBorder="1" applyAlignment="1">
      <alignment horizontal="left" wrapText="1"/>
    </xf>
    <xf numFmtId="4" fontId="4" fillId="0" borderId="24" xfId="0" applyNumberFormat="1" applyFont="1" applyFill="1" applyBorder="1"/>
    <xf numFmtId="0" fontId="10" fillId="0" borderId="3" xfId="0" applyFont="1" applyFill="1" applyBorder="1" applyAlignment="1">
      <alignment horizontal="left" wrapText="1"/>
    </xf>
    <xf numFmtId="4" fontId="4" fillId="0" borderId="32" xfId="0" applyNumberFormat="1" applyFont="1" applyFill="1" applyBorder="1"/>
    <xf numFmtId="4" fontId="4" fillId="0" borderId="36" xfId="0" applyNumberFormat="1" applyFont="1" applyFill="1" applyBorder="1"/>
    <xf numFmtId="0" fontId="10" fillId="0" borderId="1" xfId="0" applyFont="1" applyFill="1" applyBorder="1" applyAlignment="1">
      <alignment horizontal="center" wrapText="1"/>
    </xf>
    <xf numFmtId="0" fontId="10" fillId="0" borderId="32" xfId="0" applyFont="1" applyFill="1" applyBorder="1" applyAlignment="1">
      <alignment horizontal="left" wrapText="1"/>
    </xf>
    <xf numFmtId="0" fontId="10" fillId="6" borderId="37" xfId="0" applyFont="1" applyFill="1" applyBorder="1" applyAlignment="1">
      <alignment horizontal="center"/>
    </xf>
    <xf numFmtId="0" fontId="10" fillId="6" borderId="31" xfId="0" applyFont="1" applyFill="1" applyBorder="1" applyAlignment="1">
      <alignment horizontal="center" wrapText="1"/>
    </xf>
    <xf numFmtId="4" fontId="10" fillId="6" borderId="41" xfId="0" applyNumberFormat="1" applyFont="1" applyFill="1" applyBorder="1" applyAlignment="1">
      <alignment vertical="center"/>
    </xf>
    <xf numFmtId="4" fontId="18" fillId="6" borderId="41" xfId="0" applyNumberFormat="1" applyFont="1" applyFill="1" applyBorder="1" applyAlignment="1">
      <alignment vertical="center"/>
    </xf>
    <xf numFmtId="0" fontId="4" fillId="4" borderId="23" xfId="0" applyFont="1" applyFill="1" applyBorder="1" applyAlignment="1">
      <alignment wrapText="1"/>
    </xf>
    <xf numFmtId="0" fontId="4" fillId="4" borderId="0" xfId="0" applyFont="1" applyFill="1" applyBorder="1" applyAlignment="1">
      <alignment wrapText="1"/>
    </xf>
    <xf numFmtId="0" fontId="4" fillId="0" borderId="0" xfId="0" applyFont="1" applyAlignment="1">
      <alignment wrapText="1"/>
    </xf>
    <xf numFmtId="0" fontId="4" fillId="4" borderId="0" xfId="0" applyFont="1" applyFill="1" applyAlignment="1">
      <alignment wrapText="1"/>
    </xf>
    <xf numFmtId="0" fontId="4" fillId="0" borderId="0" xfId="0" quotePrefix="1" applyFont="1" applyAlignment="1">
      <alignment wrapText="1"/>
    </xf>
    <xf numFmtId="0" fontId="4" fillId="0" borderId="0" xfId="0" applyFont="1" applyBorder="1"/>
    <xf numFmtId="0" fontId="29" fillId="0" borderId="0" xfId="0" applyNumberFormat="1" applyFont="1" applyBorder="1" applyAlignment="1">
      <alignment horizontal="center"/>
    </xf>
    <xf numFmtId="0" fontId="30" fillId="0" borderId="0" xfId="0" applyNumberFormat="1" applyFont="1" applyBorder="1"/>
    <xf numFmtId="4" fontId="30" fillId="0" borderId="0" xfId="0" applyNumberFormat="1" applyFont="1" applyBorder="1"/>
    <xf numFmtId="3" fontId="30" fillId="0" borderId="0" xfId="0" applyNumberFormat="1" applyFont="1" applyAlignment="1">
      <alignment wrapText="1"/>
    </xf>
    <xf numFmtId="3" fontId="30" fillId="0" borderId="0" xfId="0" applyNumberFormat="1" applyFont="1"/>
    <xf numFmtId="3" fontId="29" fillId="0" borderId="0" xfId="0" applyNumberFormat="1" applyFont="1"/>
    <xf numFmtId="0" fontId="32" fillId="0" borderId="0" xfId="0" applyFont="1" applyAlignment="1">
      <alignment horizontal="center"/>
    </xf>
    <xf numFmtId="0" fontId="30" fillId="0" borderId="0" xfId="0" applyFont="1"/>
    <xf numFmtId="0" fontId="30" fillId="0" borderId="28" xfId="0" applyNumberFormat="1" applyFont="1" applyBorder="1" applyAlignment="1">
      <alignment horizontal="center"/>
    </xf>
    <xf numFmtId="0" fontId="30" fillId="0" borderId="0" xfId="0" applyNumberFormat="1" applyFont="1"/>
    <xf numFmtId="4" fontId="29" fillId="0" borderId="0" xfId="0" applyNumberFormat="1" applyFont="1" applyBorder="1"/>
    <xf numFmtId="3" fontId="30" fillId="0" borderId="0" xfId="0" applyNumberFormat="1" applyFont="1" applyBorder="1" applyAlignment="1">
      <alignment wrapText="1"/>
    </xf>
    <xf numFmtId="0" fontId="33" fillId="0" borderId="0" xfId="0" applyFont="1"/>
    <xf numFmtId="3" fontId="32" fillId="0" borderId="0" xfId="0" applyNumberFormat="1" applyFont="1" applyAlignment="1">
      <alignment horizontal="center"/>
    </xf>
    <xf numFmtId="4" fontId="30" fillId="0" borderId="0" xfId="0" applyNumberFormat="1" applyFont="1"/>
    <xf numFmtId="0" fontId="4" fillId="6" borderId="29" xfId="0" applyNumberFormat="1" applyFont="1" applyFill="1" applyBorder="1" applyAlignment="1">
      <alignment horizontal="center"/>
    </xf>
    <xf numFmtId="0" fontId="10" fillId="6" borderId="30" xfId="0" quotePrefix="1" applyNumberFormat="1" applyFont="1" applyFill="1" applyBorder="1" applyAlignment="1">
      <alignment horizontal="center" vertical="justify"/>
    </xf>
    <xf numFmtId="4" fontId="10" fillId="6" borderId="30" xfId="0" applyNumberFormat="1" applyFont="1" applyFill="1" applyBorder="1"/>
    <xf numFmtId="0" fontId="11" fillId="0" borderId="0" xfId="1" applyFont="1" applyAlignment="1">
      <alignment horizontal="center" wrapText="1"/>
    </xf>
    <xf numFmtId="0" fontId="8" fillId="5" borderId="15" xfId="0" applyNumberFormat="1" applyFont="1" applyFill="1" applyBorder="1" applyAlignment="1">
      <alignment horizontal="center"/>
    </xf>
    <xf numFmtId="0" fontId="8" fillId="5" borderId="26" xfId="0" applyNumberFormat="1" applyFont="1" applyFill="1" applyBorder="1" applyAlignment="1">
      <alignment horizontal="center"/>
    </xf>
    <xf numFmtId="0" fontId="8" fillId="5" borderId="27" xfId="0" applyNumberFormat="1" applyFont="1" applyFill="1" applyBorder="1" applyAlignment="1">
      <alignment horizontal="center"/>
    </xf>
    <xf numFmtId="0" fontId="19" fillId="5" borderId="15" xfId="0" applyNumberFormat="1" applyFont="1" applyFill="1" applyBorder="1" applyAlignment="1">
      <alignment horizontal="center"/>
    </xf>
    <xf numFmtId="0" fontId="19" fillId="5" borderId="26" xfId="0" applyNumberFormat="1" applyFont="1" applyFill="1" applyBorder="1" applyAlignment="1">
      <alignment horizontal="center"/>
    </xf>
    <xf numFmtId="0" fontId="19" fillId="5" borderId="27" xfId="0" applyNumberFormat="1" applyFont="1" applyFill="1" applyBorder="1" applyAlignment="1">
      <alignment horizontal="center"/>
    </xf>
    <xf numFmtId="0" fontId="20" fillId="4" borderId="0" xfId="0" applyFont="1" applyFill="1" applyBorder="1" applyAlignment="1">
      <alignment horizontal="center"/>
    </xf>
    <xf numFmtId="3" fontId="13" fillId="0" borderId="0" xfId="0" applyNumberFormat="1" applyFont="1" applyBorder="1" applyAlignment="1">
      <alignment horizontal="center" vertical="center" wrapText="1"/>
    </xf>
    <xf numFmtId="3" fontId="13" fillId="0" borderId="0" xfId="0" applyNumberFormat="1" applyFont="1" applyAlignment="1">
      <alignment horizontal="center" vertical="center"/>
    </xf>
    <xf numFmtId="3" fontId="23" fillId="0" borderId="0" xfId="0" applyNumberFormat="1" applyFont="1" applyBorder="1" applyAlignment="1">
      <alignment horizontal="center" vertical="center" wrapText="1"/>
    </xf>
    <xf numFmtId="0" fontId="18" fillId="0" borderId="0" xfId="0" applyNumberFormat="1" applyFont="1" applyAlignment="1">
      <alignment horizontal="center" wrapText="1"/>
    </xf>
    <xf numFmtId="0" fontId="14" fillId="0" borderId="0" xfId="0" applyFont="1" applyAlignment="1">
      <alignment horizontal="center" wrapText="1"/>
    </xf>
    <xf numFmtId="0" fontId="10" fillId="6" borderId="34" xfId="0" applyFont="1" applyFill="1" applyBorder="1" applyAlignment="1">
      <alignment horizontal="center" vertical="center" wrapText="1"/>
    </xf>
    <xf numFmtId="0" fontId="10" fillId="6" borderId="5" xfId="0" applyFont="1" applyFill="1" applyBorder="1" applyAlignment="1">
      <alignment horizontal="center" vertical="center" wrapText="1"/>
    </xf>
    <xf numFmtId="0" fontId="10" fillId="6" borderId="13" xfId="0" applyFont="1" applyFill="1" applyBorder="1" applyAlignment="1">
      <alignment horizontal="center" vertical="center" wrapText="1"/>
    </xf>
    <xf numFmtId="0" fontId="10" fillId="6" borderId="14" xfId="0" applyFont="1" applyFill="1" applyBorder="1" applyAlignment="1">
      <alignment horizontal="center" vertical="center" wrapText="1"/>
    </xf>
    <xf numFmtId="164" fontId="10" fillId="6" borderId="5" xfId="0" applyNumberFormat="1" applyFont="1" applyFill="1" applyBorder="1" applyAlignment="1">
      <alignment horizontal="right" vertical="center"/>
    </xf>
    <xf numFmtId="164" fontId="10" fillId="6" borderId="14" xfId="0" applyNumberFormat="1" applyFont="1" applyFill="1" applyBorder="1" applyAlignment="1">
      <alignment horizontal="right" vertical="center"/>
    </xf>
    <xf numFmtId="164" fontId="10" fillId="6" borderId="35" xfId="0" applyNumberFormat="1" applyFont="1" applyFill="1" applyBorder="1" applyAlignment="1">
      <alignment horizontal="right" vertical="center"/>
    </xf>
    <xf numFmtId="164" fontId="10" fillId="6" borderId="17" xfId="0" applyNumberFormat="1" applyFont="1" applyFill="1" applyBorder="1" applyAlignment="1">
      <alignment horizontal="right" vertical="center"/>
    </xf>
    <xf numFmtId="0" fontId="28" fillId="5" borderId="15" xfId="0" applyNumberFormat="1" applyFont="1" applyFill="1" applyBorder="1" applyAlignment="1">
      <alignment horizontal="center"/>
    </xf>
    <xf numFmtId="0" fontId="28" fillId="5" borderId="26" xfId="0" applyNumberFormat="1" applyFont="1" applyFill="1" applyBorder="1" applyAlignment="1">
      <alignment horizontal="center"/>
    </xf>
    <xf numFmtId="0" fontId="28" fillId="5" borderId="27" xfId="0" applyNumberFormat="1" applyFont="1" applyFill="1" applyBorder="1" applyAlignment="1">
      <alignment horizontal="center"/>
    </xf>
    <xf numFmtId="0" fontId="10" fillId="4" borderId="30" xfId="0" applyFont="1" applyFill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center" vertical="center" wrapText="1"/>
    </xf>
    <xf numFmtId="0" fontId="18" fillId="0" borderId="7" xfId="0" applyFont="1" applyBorder="1" applyAlignment="1">
      <alignment horizontal="center"/>
    </xf>
    <xf numFmtId="0" fontId="29" fillId="6" borderId="15" xfId="0" applyFont="1" applyFill="1" applyBorder="1" applyAlignment="1">
      <alignment horizontal="center" vertical="center"/>
    </xf>
    <xf numFmtId="0" fontId="29" fillId="6" borderId="26" xfId="0" applyFont="1" applyFill="1" applyBorder="1" applyAlignment="1">
      <alignment horizontal="center" vertical="center"/>
    </xf>
    <xf numFmtId="0" fontId="30" fillId="6" borderId="26" xfId="0" applyFont="1" applyFill="1" applyBorder="1" applyAlignment="1">
      <alignment horizontal="center" vertical="center"/>
    </xf>
    <xf numFmtId="0" fontId="30" fillId="6" borderId="27" xfId="0" applyFont="1" applyFill="1" applyBorder="1" applyAlignment="1">
      <alignment horizontal="center" vertical="center"/>
    </xf>
    <xf numFmtId="0" fontId="10" fillId="0" borderId="34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/>
    </xf>
    <xf numFmtId="0" fontId="10" fillId="4" borderId="5" xfId="0" applyFont="1" applyFill="1" applyBorder="1" applyAlignment="1">
      <alignment horizontal="center" vertical="center" wrapText="1"/>
    </xf>
    <xf numFmtId="0" fontId="10" fillId="4" borderId="14" xfId="0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4" fillId="0" borderId="0" xfId="0" quotePrefix="1" applyFont="1" applyBorder="1" applyAlignment="1">
      <alignment horizontal="left" wrapText="1"/>
    </xf>
    <xf numFmtId="0" fontId="21" fillId="0" borderId="0" xfId="0" applyFont="1" applyBorder="1" applyAlignment="1">
      <alignment horizontal="center"/>
    </xf>
    <xf numFmtId="3" fontId="10" fillId="0" borderId="0" xfId="0" applyNumberFormat="1" applyFont="1" applyBorder="1" applyAlignment="1">
      <alignment horizontal="center" vertical="center"/>
    </xf>
    <xf numFmtId="0" fontId="10" fillId="3" borderId="34" xfId="0" applyFont="1" applyFill="1" applyBorder="1" applyAlignment="1">
      <alignment horizontal="center" wrapText="1"/>
    </xf>
    <xf numFmtId="0" fontId="10" fillId="3" borderId="5" xfId="0" quotePrefix="1" applyFont="1" applyFill="1" applyBorder="1" applyAlignment="1">
      <alignment horizontal="center" wrapText="1"/>
    </xf>
    <xf numFmtId="0" fontId="10" fillId="3" borderId="3" xfId="0" quotePrefix="1" applyFont="1" applyFill="1" applyBorder="1" applyAlignment="1">
      <alignment horizontal="center" wrapText="1"/>
    </xf>
    <xf numFmtId="0" fontId="10" fillId="3" borderId="32" xfId="0" quotePrefix="1" applyFont="1" applyFill="1" applyBorder="1" applyAlignment="1">
      <alignment horizontal="center" wrapText="1"/>
    </xf>
    <xf numFmtId="0" fontId="10" fillId="3" borderId="37" xfId="0" applyFont="1" applyFill="1" applyBorder="1" applyAlignment="1">
      <alignment horizontal="center" wrapText="1"/>
    </xf>
    <xf numFmtId="0" fontId="10" fillId="3" borderId="25" xfId="0" quotePrefix="1" applyFont="1" applyFill="1" applyBorder="1" applyAlignment="1">
      <alignment horizontal="center" wrapText="1"/>
    </xf>
    <xf numFmtId="164" fontId="18" fillId="3" borderId="51" xfId="0" applyNumberFormat="1" applyFont="1" applyFill="1" applyBorder="1" applyAlignment="1">
      <alignment horizontal="center" wrapText="1"/>
    </xf>
    <xf numFmtId="164" fontId="18" fillId="3" borderId="41" xfId="0" applyNumberFormat="1" applyFont="1" applyFill="1" applyBorder="1" applyAlignment="1">
      <alignment horizontal="center" wrapText="1"/>
    </xf>
    <xf numFmtId="164" fontId="18" fillId="3" borderId="42" xfId="0" applyNumberFormat="1" applyFont="1" applyFill="1" applyBorder="1" applyAlignment="1">
      <alignment horizontal="center" wrapText="1"/>
    </xf>
    <xf numFmtId="164" fontId="18" fillId="3" borderId="52" xfId="0" applyNumberFormat="1" applyFont="1" applyFill="1" applyBorder="1" applyAlignment="1">
      <alignment horizontal="center" wrapText="1"/>
    </xf>
    <xf numFmtId="164" fontId="18" fillId="3" borderId="7" xfId="0" applyNumberFormat="1" applyFont="1" applyFill="1" applyBorder="1" applyAlignment="1">
      <alignment horizontal="center" wrapText="1"/>
    </xf>
    <xf numFmtId="164" fontId="18" fillId="3" borderId="43" xfId="0" applyNumberFormat="1" applyFont="1" applyFill="1" applyBorder="1" applyAlignment="1">
      <alignment horizontal="center" wrapText="1"/>
    </xf>
    <xf numFmtId="4" fontId="18" fillId="3" borderId="16" xfId="0" quotePrefix="1" applyNumberFormat="1" applyFont="1" applyFill="1" applyBorder="1" applyAlignment="1">
      <alignment horizontal="center" wrapText="1"/>
    </xf>
    <xf numFmtId="0" fontId="18" fillId="3" borderId="26" xfId="0" quotePrefix="1" applyFont="1" applyFill="1" applyBorder="1" applyAlignment="1">
      <alignment horizontal="center" wrapText="1"/>
    </xf>
    <xf numFmtId="0" fontId="18" fillId="3" borderId="27" xfId="0" quotePrefix="1" applyFont="1" applyFill="1" applyBorder="1" applyAlignment="1">
      <alignment horizontal="center" wrapText="1"/>
    </xf>
    <xf numFmtId="4" fontId="18" fillId="6" borderId="26" xfId="0" applyNumberFormat="1" applyFont="1" applyFill="1" applyBorder="1" applyAlignment="1">
      <alignment horizontal="center" vertical="center" wrapText="1"/>
    </xf>
    <xf numFmtId="4" fontId="18" fillId="6" borderId="27" xfId="0" applyNumberFormat="1" applyFont="1" applyFill="1" applyBorder="1" applyAlignment="1">
      <alignment horizontal="center" vertical="center" wrapText="1"/>
    </xf>
    <xf numFmtId="4" fontId="18" fillId="6" borderId="41" xfId="0" applyNumberFormat="1" applyFont="1" applyFill="1" applyBorder="1" applyAlignment="1">
      <alignment horizontal="center" vertical="center"/>
    </xf>
    <xf numFmtId="4" fontId="10" fillId="6" borderId="15" xfId="0" applyNumberFormat="1" applyFont="1" applyFill="1" applyBorder="1" applyAlignment="1">
      <alignment horizontal="center" vertical="center"/>
    </xf>
    <xf numFmtId="4" fontId="10" fillId="6" borderId="26" xfId="0" applyNumberFormat="1" applyFont="1" applyFill="1" applyBorder="1" applyAlignment="1">
      <alignment horizontal="center" vertical="center"/>
    </xf>
  </cellXfs>
  <cellStyles count="5">
    <cellStyle name="Comma" xfId="3" builtinId="3"/>
    <cellStyle name="Normal" xfId="0" builtinId="0"/>
    <cellStyle name="Normal 2" xfId="2"/>
    <cellStyle name="Normal 2 2" xfId="4"/>
    <cellStyle name="Normalno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76200</xdr:rowOff>
    </xdr:from>
    <xdr:to>
      <xdr:col>1</xdr:col>
      <xdr:colOff>0</xdr:colOff>
      <xdr:row>4</xdr:row>
      <xdr:rowOff>923925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0" y="514350"/>
          <a:ext cx="2524125" cy="628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</xdr:row>
      <xdr:rowOff>85725</xdr:rowOff>
    </xdr:from>
    <xdr:to>
      <xdr:col>0</xdr:col>
      <xdr:colOff>2019300</xdr:colOff>
      <xdr:row>4</xdr:row>
      <xdr:rowOff>647700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0" y="523875"/>
          <a:ext cx="201930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7"/>
  <sheetViews>
    <sheetView topLeftCell="A37" workbookViewId="0">
      <selection activeCell="I52" sqref="I52"/>
    </sheetView>
  </sheetViews>
  <sheetFormatPr defaultRowHeight="15"/>
  <cols>
    <col min="1" max="1" width="51.85546875" customWidth="1"/>
    <col min="2" max="2" width="11.85546875" customWidth="1"/>
    <col min="3" max="3" width="17" customWidth="1"/>
    <col min="4" max="4" width="15.7109375" customWidth="1"/>
    <col min="5" max="5" width="17.140625" customWidth="1"/>
  </cols>
  <sheetData>
    <row r="1" spans="1:5" ht="16.5" thickBot="1">
      <c r="A1" s="269" t="s">
        <v>89</v>
      </c>
      <c r="B1" s="270"/>
      <c r="C1" s="270"/>
      <c r="D1" s="271"/>
    </row>
    <row r="2" spans="1:5" ht="37.5" customHeight="1">
      <c r="A2" s="268" t="s">
        <v>121</v>
      </c>
      <c r="B2" s="268"/>
      <c r="C2" s="268"/>
      <c r="D2" s="268"/>
      <c r="E2" s="268"/>
    </row>
    <row r="3" spans="1:5">
      <c r="A3" s="1"/>
      <c r="B3" s="1"/>
      <c r="C3" s="1"/>
      <c r="D3" s="1"/>
      <c r="E3" s="2" t="s">
        <v>128</v>
      </c>
    </row>
    <row r="4" spans="1:5" ht="15.75" thickBot="1">
      <c r="A4" s="1"/>
      <c r="B4" s="1"/>
      <c r="C4" s="1"/>
      <c r="D4" s="1"/>
      <c r="E4" s="1"/>
    </row>
    <row r="5" spans="1:5" ht="33.75" customHeight="1" thickBot="1">
      <c r="A5" s="89" t="s">
        <v>0</v>
      </c>
      <c r="B5" s="90" t="s">
        <v>1</v>
      </c>
      <c r="C5" s="103" t="s">
        <v>102</v>
      </c>
      <c r="D5" s="104" t="s">
        <v>120</v>
      </c>
      <c r="E5" s="104" t="s">
        <v>129</v>
      </c>
    </row>
    <row r="6" spans="1:5">
      <c r="A6" s="12" t="s">
        <v>2</v>
      </c>
      <c r="B6" s="13" t="s">
        <v>3</v>
      </c>
      <c r="C6" s="14">
        <v>0</v>
      </c>
      <c r="D6" s="14">
        <v>0</v>
      </c>
      <c r="E6" s="15">
        <v>0</v>
      </c>
    </row>
    <row r="7" spans="1:5">
      <c r="A7" s="16" t="s">
        <v>82</v>
      </c>
      <c r="B7" s="17" t="s">
        <v>4</v>
      </c>
      <c r="C7" s="18">
        <v>20000</v>
      </c>
      <c r="D7" s="18">
        <v>-11000</v>
      </c>
      <c r="E7" s="19">
        <f>C7+D7</f>
        <v>9000</v>
      </c>
    </row>
    <row r="8" spans="1:5" ht="30">
      <c r="A8" s="20" t="s">
        <v>111</v>
      </c>
      <c r="B8" s="17" t="s">
        <v>112</v>
      </c>
      <c r="C8" s="18">
        <f>53000+8400</f>
        <v>61400</v>
      </c>
      <c r="D8" s="18">
        <v>0</v>
      </c>
      <c r="E8" s="19">
        <f t="shared" ref="E8:E20" si="0">C8+D8</f>
        <v>61400</v>
      </c>
    </row>
    <row r="9" spans="1:5" ht="30">
      <c r="A9" s="20" t="s">
        <v>100</v>
      </c>
      <c r="B9" s="17" t="s">
        <v>77</v>
      </c>
      <c r="C9" s="18">
        <v>0</v>
      </c>
      <c r="D9" s="18">
        <v>0</v>
      </c>
      <c r="E9" s="19">
        <f t="shared" si="0"/>
        <v>0</v>
      </c>
    </row>
    <row r="10" spans="1:5" ht="30">
      <c r="A10" s="20" t="s">
        <v>99</v>
      </c>
      <c r="B10" s="17" t="s">
        <v>77</v>
      </c>
      <c r="C10" s="18">
        <v>6048000</v>
      </c>
      <c r="D10" s="18">
        <v>-177000</v>
      </c>
      <c r="E10" s="19">
        <f t="shared" si="0"/>
        <v>5871000</v>
      </c>
    </row>
    <row r="11" spans="1:5" ht="30">
      <c r="A11" s="20" t="s">
        <v>124</v>
      </c>
      <c r="B11" s="17" t="s">
        <v>77</v>
      </c>
      <c r="C11" s="18">
        <v>0</v>
      </c>
      <c r="D11" s="18">
        <v>2000</v>
      </c>
      <c r="E11" s="19">
        <f t="shared" si="0"/>
        <v>2000</v>
      </c>
    </row>
    <row r="12" spans="1:5" ht="30">
      <c r="A12" s="20" t="s">
        <v>93</v>
      </c>
      <c r="B12" s="17" t="s">
        <v>77</v>
      </c>
      <c r="C12" s="9">
        <v>20000</v>
      </c>
      <c r="D12" s="18">
        <v>-8000</v>
      </c>
      <c r="E12" s="19">
        <f t="shared" si="0"/>
        <v>12000</v>
      </c>
    </row>
    <row r="13" spans="1:5">
      <c r="A13" s="21" t="s">
        <v>5</v>
      </c>
      <c r="B13" s="4">
        <v>641</v>
      </c>
      <c r="C13" s="9">
        <v>700</v>
      </c>
      <c r="D13" s="18">
        <v>0</v>
      </c>
      <c r="E13" s="19">
        <f t="shared" si="0"/>
        <v>700</v>
      </c>
    </row>
    <row r="14" spans="1:5">
      <c r="A14" s="21" t="s">
        <v>6</v>
      </c>
      <c r="B14" s="10">
        <v>652</v>
      </c>
      <c r="C14" s="9">
        <v>0</v>
      </c>
      <c r="D14" s="18">
        <v>0</v>
      </c>
      <c r="E14" s="19">
        <f t="shared" si="0"/>
        <v>0</v>
      </c>
    </row>
    <row r="15" spans="1:5">
      <c r="A15" s="21" t="s">
        <v>64</v>
      </c>
      <c r="B15" s="10" t="s">
        <v>106</v>
      </c>
      <c r="C15" s="9">
        <f>517300+80000-700-C16-C17</f>
        <v>592600</v>
      </c>
      <c r="D15" s="18">
        <v>-43000</v>
      </c>
      <c r="E15" s="19">
        <f>C15+D15</f>
        <v>549600</v>
      </c>
    </row>
    <row r="16" spans="1:5">
      <c r="A16" s="21" t="s">
        <v>116</v>
      </c>
      <c r="B16" s="93">
        <v>68311</v>
      </c>
      <c r="C16" s="9">
        <v>3000</v>
      </c>
      <c r="D16" s="18">
        <v>0</v>
      </c>
      <c r="E16" s="19">
        <f t="shared" si="0"/>
        <v>3000</v>
      </c>
    </row>
    <row r="17" spans="1:5">
      <c r="A17" s="21" t="s">
        <v>117</v>
      </c>
      <c r="B17" s="93">
        <v>64151</v>
      </c>
      <c r="C17" s="9">
        <v>1000</v>
      </c>
      <c r="D17" s="18">
        <v>0</v>
      </c>
      <c r="E17" s="19">
        <f t="shared" si="0"/>
        <v>1000</v>
      </c>
    </row>
    <row r="18" spans="1:5">
      <c r="A18" s="21" t="s">
        <v>7</v>
      </c>
      <c r="B18" s="10">
        <v>663</v>
      </c>
      <c r="C18" s="9">
        <v>0</v>
      </c>
      <c r="D18" s="18">
        <v>4000</v>
      </c>
      <c r="E18" s="19">
        <f t="shared" si="0"/>
        <v>4000</v>
      </c>
    </row>
    <row r="19" spans="1:5" ht="15.75">
      <c r="A19" s="22" t="s">
        <v>8</v>
      </c>
      <c r="B19" s="10">
        <v>671</v>
      </c>
      <c r="C19" s="9">
        <v>362065</v>
      </c>
      <c r="D19" s="18">
        <v>-140965</v>
      </c>
      <c r="E19" s="19">
        <f t="shared" si="0"/>
        <v>221100</v>
      </c>
    </row>
    <row r="20" spans="1:5" ht="15.75">
      <c r="A20" s="22" t="s">
        <v>84</v>
      </c>
      <c r="B20" s="10">
        <v>671</v>
      </c>
      <c r="C20" s="9">
        <v>852000</v>
      </c>
      <c r="D20" s="18">
        <v>-157000</v>
      </c>
      <c r="E20" s="19">
        <f t="shared" si="0"/>
        <v>695000</v>
      </c>
    </row>
    <row r="21" spans="1:5" ht="15.75" thickBot="1">
      <c r="A21" s="70" t="s">
        <v>9</v>
      </c>
      <c r="B21" s="71">
        <v>67</v>
      </c>
      <c r="C21" s="72">
        <f>SUM(C19:C20)</f>
        <v>1214065</v>
      </c>
      <c r="D21" s="73">
        <f>SUM(D19:D20)</f>
        <v>-297965</v>
      </c>
      <c r="E21" s="19">
        <f>C21+D21</f>
        <v>916100</v>
      </c>
    </row>
    <row r="22" spans="1:5" ht="15.75" thickBot="1">
      <c r="A22" s="77" t="s">
        <v>10</v>
      </c>
      <c r="B22" s="78">
        <v>6</v>
      </c>
      <c r="C22" s="79">
        <f>C6+C7+C8+C9+C10+C11+C12+C13+C14+C15+C16+C17+C19+C20</f>
        <v>7960765</v>
      </c>
      <c r="D22" s="79">
        <f>D6+D7+D8+D9+D10+D11+D12+D14+D13+D15+D16+D17+D18+D19+D20</f>
        <v>-530965</v>
      </c>
      <c r="E22" s="80">
        <f>C22+D22</f>
        <v>7429800</v>
      </c>
    </row>
    <row r="23" spans="1:5" ht="15.75" thickBot="1">
      <c r="A23" s="75" t="s">
        <v>11</v>
      </c>
      <c r="B23" s="76"/>
      <c r="C23" s="25">
        <f>C22</f>
        <v>7960765</v>
      </c>
      <c r="D23" s="25">
        <f>D22</f>
        <v>-530965</v>
      </c>
      <c r="E23" s="26">
        <f>C23+D23</f>
        <v>7429800</v>
      </c>
    </row>
    <row r="24" spans="1:5" ht="15.75" thickBot="1">
      <c r="A24" s="23" t="s">
        <v>103</v>
      </c>
      <c r="B24" s="24"/>
      <c r="C24" s="25">
        <v>-80000</v>
      </c>
      <c r="D24" s="25">
        <v>-30000</v>
      </c>
      <c r="E24" s="26">
        <v>-110000</v>
      </c>
    </row>
    <row r="25" spans="1:5" ht="30" customHeight="1" thickBot="1">
      <c r="A25" s="27" t="s">
        <v>12</v>
      </c>
      <c r="B25" s="28"/>
      <c r="C25" s="29">
        <f>SUM(C23:C24)</f>
        <v>7880765</v>
      </c>
      <c r="D25" s="29">
        <f>SUM(D23:D24)</f>
        <v>-560965</v>
      </c>
      <c r="E25" s="30">
        <f>SUM(E23:E24)</f>
        <v>7319800</v>
      </c>
    </row>
    <row r="26" spans="1:5" ht="15.75" thickBot="1">
      <c r="A26" s="31"/>
      <c r="B26" s="32"/>
      <c r="C26" s="33"/>
      <c r="D26" s="33"/>
      <c r="E26" s="34"/>
    </row>
    <row r="27" spans="1:5" ht="36.75" customHeight="1" thickBot="1">
      <c r="A27" s="91" t="s">
        <v>13</v>
      </c>
      <c r="B27" s="92" t="s">
        <v>1</v>
      </c>
      <c r="C27" s="103" t="s">
        <v>102</v>
      </c>
      <c r="D27" s="104" t="s">
        <v>120</v>
      </c>
      <c r="E27" s="104" t="s">
        <v>129</v>
      </c>
    </row>
    <row r="28" spans="1:5" ht="16.5" thickBot="1">
      <c r="A28" s="35" t="s">
        <v>14</v>
      </c>
      <c r="B28" s="36">
        <v>3</v>
      </c>
      <c r="C28" s="37">
        <f>C29+C33+C39</f>
        <v>7706765</v>
      </c>
      <c r="D28" s="37">
        <f>D29+D33+D39</f>
        <v>-478965</v>
      </c>
      <c r="E28" s="38">
        <f>E29+E33+E39</f>
        <v>7227800</v>
      </c>
    </row>
    <row r="29" spans="1:5" ht="15.75" thickBot="1">
      <c r="A29" s="39" t="s">
        <v>15</v>
      </c>
      <c r="B29" s="40">
        <v>31</v>
      </c>
      <c r="C29" s="41">
        <f>C30+C31+C32</f>
        <v>5925000</v>
      </c>
      <c r="D29" s="41">
        <f>D30+D31+D32</f>
        <v>-135000</v>
      </c>
      <c r="E29" s="42">
        <f>E30+E31+E32</f>
        <v>5790000</v>
      </c>
    </row>
    <row r="30" spans="1:5">
      <c r="A30" s="43" t="s">
        <v>16</v>
      </c>
      <c r="B30" s="44">
        <v>311</v>
      </c>
      <c r="C30" s="81">
        <v>4853000</v>
      </c>
      <c r="D30" s="81">
        <f>E30-C30</f>
        <v>0</v>
      </c>
      <c r="E30" s="82">
        <v>4853000</v>
      </c>
    </row>
    <row r="31" spans="1:5">
      <c r="A31" s="45" t="s">
        <v>17</v>
      </c>
      <c r="B31" s="46">
        <v>312</v>
      </c>
      <c r="C31" s="9">
        <v>190000</v>
      </c>
      <c r="D31" s="9">
        <f>E31-C31</f>
        <v>-8000</v>
      </c>
      <c r="E31" s="11">
        <v>182000</v>
      </c>
    </row>
    <row r="32" spans="1:5" ht="15.75" thickBot="1">
      <c r="A32" s="49" t="s">
        <v>18</v>
      </c>
      <c r="B32" s="50">
        <v>313</v>
      </c>
      <c r="C32" s="72">
        <v>882000</v>
      </c>
      <c r="D32" s="72">
        <f>E32-C32</f>
        <v>-127000</v>
      </c>
      <c r="E32" s="74">
        <v>755000</v>
      </c>
    </row>
    <row r="33" spans="1:5" ht="15.75" thickBot="1">
      <c r="A33" s="39" t="s">
        <v>19</v>
      </c>
      <c r="B33" s="40">
        <v>32</v>
      </c>
      <c r="C33" s="41">
        <f>C34+C35+C36+C37+C38</f>
        <v>1772465</v>
      </c>
      <c r="D33" s="41">
        <f>D34+D35+D36+D37+D38</f>
        <v>-342965</v>
      </c>
      <c r="E33" s="42">
        <f>E34+E35+E36+E37+E38</f>
        <v>1429500</v>
      </c>
    </row>
    <row r="34" spans="1:5">
      <c r="A34" s="43" t="s">
        <v>72</v>
      </c>
      <c r="B34" s="44">
        <v>321</v>
      </c>
      <c r="C34" s="81">
        <v>624900</v>
      </c>
      <c r="D34" s="81">
        <f t="shared" ref="D34:D40" si="1">E34-C34</f>
        <v>-173870.66999999998</v>
      </c>
      <c r="E34" s="82">
        <v>451029.33</v>
      </c>
    </row>
    <row r="35" spans="1:5">
      <c r="A35" s="45" t="s">
        <v>20</v>
      </c>
      <c r="B35" s="46">
        <v>322</v>
      </c>
      <c r="C35" s="9">
        <v>266600</v>
      </c>
      <c r="D35" s="9">
        <f t="shared" si="1"/>
        <v>-22050.850000000006</v>
      </c>
      <c r="E35" s="11">
        <v>244549.15</v>
      </c>
    </row>
    <row r="36" spans="1:5">
      <c r="A36" s="45" t="s">
        <v>21</v>
      </c>
      <c r="B36" s="46">
        <v>323</v>
      </c>
      <c r="C36" s="9">
        <v>742000</v>
      </c>
      <c r="D36" s="9">
        <f t="shared" si="1"/>
        <v>-108617.84999999998</v>
      </c>
      <c r="E36" s="11">
        <v>633382.15</v>
      </c>
    </row>
    <row r="37" spans="1:5">
      <c r="A37" s="51" t="s">
        <v>109</v>
      </c>
      <c r="B37" s="46">
        <v>324</v>
      </c>
      <c r="C37" s="83">
        <v>35965</v>
      </c>
      <c r="D37" s="83">
        <f t="shared" si="1"/>
        <v>-7144.9500000000007</v>
      </c>
      <c r="E37" s="84">
        <v>28820.05</v>
      </c>
    </row>
    <row r="38" spans="1:5" ht="15.75" thickBot="1">
      <c r="A38" s="49" t="s">
        <v>80</v>
      </c>
      <c r="B38" s="50">
        <v>329</v>
      </c>
      <c r="C38" s="72">
        <v>103000</v>
      </c>
      <c r="D38" s="72">
        <f t="shared" si="1"/>
        <v>-31280.679999999993</v>
      </c>
      <c r="E38" s="74">
        <v>71719.320000000007</v>
      </c>
    </row>
    <row r="39" spans="1:5" ht="15.75" thickBot="1">
      <c r="A39" s="39" t="s">
        <v>22</v>
      </c>
      <c r="B39" s="40">
        <v>34</v>
      </c>
      <c r="C39" s="41">
        <f>C40</f>
        <v>9300</v>
      </c>
      <c r="D39" s="41">
        <f t="shared" si="1"/>
        <v>-1000</v>
      </c>
      <c r="E39" s="42">
        <f>E40</f>
        <v>8300</v>
      </c>
    </row>
    <row r="40" spans="1:5" ht="15.75" thickBot="1">
      <c r="A40" s="52" t="s">
        <v>23</v>
      </c>
      <c r="B40" s="53">
        <v>343</v>
      </c>
      <c r="C40" s="85">
        <v>9300</v>
      </c>
      <c r="D40" s="85">
        <f t="shared" si="1"/>
        <v>-1000</v>
      </c>
      <c r="E40" s="86">
        <v>8300</v>
      </c>
    </row>
    <row r="41" spans="1:5" ht="16.5" thickBot="1">
      <c r="A41" s="35" t="s">
        <v>24</v>
      </c>
      <c r="B41" s="36">
        <v>4</v>
      </c>
      <c r="C41" s="37">
        <f>C42+C44</f>
        <v>174000</v>
      </c>
      <c r="D41" s="37">
        <f>D44</f>
        <v>-82000</v>
      </c>
      <c r="E41" s="38">
        <f>E44</f>
        <v>92000</v>
      </c>
    </row>
    <row r="42" spans="1:5" ht="15.75">
      <c r="A42" s="54" t="s">
        <v>78</v>
      </c>
      <c r="B42" s="55">
        <v>41</v>
      </c>
      <c r="C42" s="56">
        <v>0</v>
      </c>
      <c r="D42" s="56">
        <v>0</v>
      </c>
      <c r="E42" s="57">
        <v>0</v>
      </c>
    </row>
    <row r="43" spans="1:5" ht="15.75" thickBot="1">
      <c r="A43" s="58" t="s">
        <v>79</v>
      </c>
      <c r="B43" s="59">
        <v>412</v>
      </c>
      <c r="C43" s="87">
        <v>0</v>
      </c>
      <c r="D43" s="87">
        <v>0</v>
      </c>
      <c r="E43" s="88">
        <v>0</v>
      </c>
    </row>
    <row r="44" spans="1:5" ht="15.75" thickBot="1">
      <c r="A44" s="39" t="s">
        <v>25</v>
      </c>
      <c r="B44" s="40">
        <v>42</v>
      </c>
      <c r="C44" s="41">
        <f>C45+C46+C47</f>
        <v>174000</v>
      </c>
      <c r="D44" s="41">
        <f>D45+D47</f>
        <v>-82000</v>
      </c>
      <c r="E44" s="42">
        <f>E45+E47</f>
        <v>92000</v>
      </c>
    </row>
    <row r="45" spans="1:5">
      <c r="A45" s="43" t="s">
        <v>26</v>
      </c>
      <c r="B45" s="60">
        <v>422</v>
      </c>
      <c r="C45" s="81">
        <v>174000</v>
      </c>
      <c r="D45" s="81">
        <f>E45-C45</f>
        <v>-101000</v>
      </c>
      <c r="E45" s="82">
        <v>73000</v>
      </c>
    </row>
    <row r="46" spans="1:5">
      <c r="A46" s="45" t="s">
        <v>27</v>
      </c>
      <c r="B46" s="61">
        <v>424</v>
      </c>
      <c r="C46" s="9">
        <v>0</v>
      </c>
      <c r="D46" s="9">
        <v>0</v>
      </c>
      <c r="E46" s="11">
        <v>0</v>
      </c>
    </row>
    <row r="47" spans="1:5">
      <c r="A47" s="45" t="s">
        <v>28</v>
      </c>
      <c r="B47" s="61">
        <v>426</v>
      </c>
      <c r="C47" s="9">
        <v>0</v>
      </c>
      <c r="D47" s="9">
        <v>19000</v>
      </c>
      <c r="E47" s="11">
        <v>19000</v>
      </c>
    </row>
    <row r="48" spans="1:5">
      <c r="A48" s="45"/>
      <c r="B48" s="61"/>
      <c r="C48" s="47"/>
      <c r="D48" s="47"/>
      <c r="E48" s="48"/>
    </row>
    <row r="49" spans="1:5" ht="15.75" thickBot="1">
      <c r="A49" s="62"/>
      <c r="B49" s="63"/>
      <c r="C49" s="64"/>
      <c r="D49" s="64"/>
      <c r="E49" s="65"/>
    </row>
    <row r="50" spans="1:5" ht="16.5" thickBot="1">
      <c r="A50" s="66" t="s">
        <v>29</v>
      </c>
      <c r="B50" s="67"/>
      <c r="C50" s="68">
        <f>C28+C41</f>
        <v>7880765</v>
      </c>
      <c r="D50" s="68">
        <f>D28+D41</f>
        <v>-560965</v>
      </c>
      <c r="E50" s="69">
        <f>E28+E41</f>
        <v>7319800</v>
      </c>
    </row>
    <row r="52" spans="1:5" ht="15.75">
      <c r="A52" s="94" t="s">
        <v>119</v>
      </c>
      <c r="B52" s="95"/>
      <c r="C52" s="96"/>
      <c r="D52" s="8"/>
      <c r="E52" s="5"/>
    </row>
    <row r="53" spans="1:5" ht="15.75">
      <c r="A53" s="94"/>
      <c r="B53" s="95"/>
      <c r="C53" s="96"/>
      <c r="D53" s="8"/>
      <c r="E53" s="97" t="s">
        <v>54</v>
      </c>
    </row>
    <row r="54" spans="1:5" ht="15.75">
      <c r="A54" s="94"/>
      <c r="B54" s="95"/>
      <c r="C54" s="96"/>
      <c r="D54" s="8"/>
      <c r="E54" s="5"/>
    </row>
    <row r="55" spans="1:5" ht="15.75">
      <c r="A55" s="98"/>
      <c r="B55" s="99"/>
      <c r="C55" s="100" t="s">
        <v>130</v>
      </c>
      <c r="D55" s="6"/>
      <c r="E55" s="5"/>
    </row>
    <row r="56" spans="1:5" ht="15.75">
      <c r="A56" s="101" t="s">
        <v>131</v>
      </c>
      <c r="B56" s="7"/>
      <c r="C56" s="102"/>
      <c r="D56" s="7"/>
      <c r="E56" s="5"/>
    </row>
    <row r="57" spans="1:5">
      <c r="A57" s="3"/>
      <c r="B57" s="1"/>
      <c r="C57" s="1"/>
      <c r="D57" s="1"/>
      <c r="E57" s="1"/>
    </row>
  </sheetData>
  <mergeCells count="2">
    <mergeCell ref="A2:E2"/>
    <mergeCell ref="A1:D1"/>
  </mergeCells>
  <pageMargins left="0.7" right="0.7" top="0.75" bottom="0.75" header="0.3" footer="0.3"/>
  <pageSetup paperSize="9" scale="7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15"/>
  <sheetViews>
    <sheetView topLeftCell="A34" zoomScale="85" zoomScaleNormal="85" workbookViewId="0">
      <selection activeCell="F55" sqref="F55"/>
    </sheetView>
  </sheetViews>
  <sheetFormatPr defaultRowHeight="15"/>
  <cols>
    <col min="1" max="1" width="21.140625" style="107" customWidth="1"/>
    <col min="2" max="2" width="22.140625" style="107" customWidth="1"/>
    <col min="3" max="3" width="19.5703125" style="107" customWidth="1"/>
    <col min="4" max="5" width="19.85546875" style="107" customWidth="1"/>
    <col min="6" max="7" width="18.5703125" style="107" customWidth="1"/>
    <col min="8" max="8" width="14.28515625" style="107" customWidth="1"/>
    <col min="9" max="9" width="18.28515625" style="107" customWidth="1"/>
    <col min="10" max="11" width="17.7109375" style="107" customWidth="1"/>
    <col min="12" max="12" width="17.28515625" style="107" customWidth="1"/>
    <col min="13" max="14" width="15.42578125" style="107" customWidth="1"/>
    <col min="15" max="18" width="15.5703125" style="107" customWidth="1"/>
    <col min="19" max="19" width="14.5703125" style="107" customWidth="1"/>
    <col min="20" max="20" width="16.85546875" style="107" customWidth="1"/>
    <col min="21" max="21" width="10.140625" style="107" bestFit="1" customWidth="1"/>
    <col min="22" max="16384" width="9.140625" style="107"/>
  </cols>
  <sheetData>
    <row r="1" spans="1:27" ht="16.5" thickBot="1">
      <c r="A1" s="272" t="s">
        <v>89</v>
      </c>
      <c r="B1" s="273"/>
      <c r="C1" s="273"/>
      <c r="D1" s="274"/>
      <c r="E1" s="105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275"/>
      <c r="U1" s="275"/>
    </row>
    <row r="2" spans="1:27" ht="44.25" customHeight="1">
      <c r="A2" s="279" t="s">
        <v>122</v>
      </c>
      <c r="B2" s="280"/>
      <c r="C2" s="280"/>
      <c r="D2" s="280"/>
      <c r="E2" s="280"/>
      <c r="F2" s="280"/>
      <c r="G2" s="280"/>
      <c r="H2" s="280"/>
      <c r="I2" s="280"/>
      <c r="J2" s="280"/>
      <c r="K2" s="280"/>
      <c r="L2" s="280"/>
      <c r="M2" s="280"/>
      <c r="N2" s="280"/>
      <c r="O2" s="280"/>
      <c r="P2" s="280"/>
      <c r="Q2" s="280"/>
      <c r="R2" s="280"/>
      <c r="S2" s="280"/>
      <c r="T2" s="280"/>
      <c r="U2" s="280"/>
      <c r="V2" s="280"/>
      <c r="W2" s="280"/>
      <c r="X2" s="280"/>
      <c r="Y2" s="280"/>
      <c r="Z2" s="280"/>
      <c r="AA2" s="280"/>
    </row>
    <row r="3" spans="1:27" ht="15.75">
      <c r="A3" s="108" t="s">
        <v>30</v>
      </c>
      <c r="B3" s="109"/>
      <c r="C3" s="109"/>
      <c r="D3" s="110"/>
      <c r="E3" s="110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</row>
    <row r="4" spans="1:27" ht="18.75">
      <c r="A4" s="111" t="s">
        <v>86</v>
      </c>
      <c r="B4" s="112"/>
      <c r="C4" s="112"/>
      <c r="D4" s="112"/>
      <c r="E4" s="112"/>
      <c r="F4" s="112"/>
      <c r="G4" s="112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</row>
    <row r="5" spans="1:27" ht="15.75" customHeight="1" thickBot="1">
      <c r="A5" s="113"/>
      <c r="B5" s="112"/>
      <c r="C5" s="112"/>
      <c r="D5" s="112"/>
      <c r="E5" s="112"/>
      <c r="F5" s="112"/>
      <c r="G5" s="112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</row>
    <row r="6" spans="1:27" ht="15.75">
      <c r="A6" s="114" t="s">
        <v>31</v>
      </c>
      <c r="B6" s="115" t="s">
        <v>96</v>
      </c>
      <c r="C6" s="115" t="s">
        <v>101</v>
      </c>
      <c r="D6" s="116" t="s">
        <v>107</v>
      </c>
      <c r="E6" s="117"/>
      <c r="F6" s="276"/>
      <c r="G6" s="276"/>
      <c r="H6" s="276"/>
      <c r="I6" s="276"/>
      <c r="J6" s="276"/>
      <c r="K6" s="276"/>
      <c r="L6" s="276"/>
      <c r="M6" s="276"/>
      <c r="N6" s="276"/>
      <c r="O6" s="276"/>
      <c r="P6" s="118"/>
      <c r="Q6" s="119"/>
      <c r="R6" s="119"/>
      <c r="S6" s="119"/>
      <c r="T6" s="277"/>
      <c r="U6" s="277"/>
    </row>
    <row r="7" spans="1:27" ht="15.75">
      <c r="A7" s="120" t="s">
        <v>32</v>
      </c>
      <c r="B7" s="121">
        <f>D44+E44+F44+G44+J44+K44+M44+N44</f>
        <v>6799100</v>
      </c>
      <c r="C7" s="122">
        <v>7282065</v>
      </c>
      <c r="D7" s="123">
        <f>C7</f>
        <v>7282065</v>
      </c>
      <c r="E7" s="124"/>
      <c r="F7" s="278"/>
      <c r="G7" s="278"/>
      <c r="H7" s="278"/>
      <c r="I7" s="278"/>
      <c r="J7" s="278"/>
      <c r="K7" s="278"/>
      <c r="L7" s="278"/>
      <c r="M7" s="278"/>
      <c r="N7" s="278"/>
      <c r="O7" s="278"/>
      <c r="P7" s="125"/>
      <c r="Q7" s="126"/>
      <c r="R7" s="126"/>
      <c r="S7" s="126"/>
      <c r="T7" s="277"/>
      <c r="U7" s="277"/>
    </row>
    <row r="8" spans="1:27" ht="29.25">
      <c r="A8" s="120" t="s">
        <v>73</v>
      </c>
      <c r="B8" s="121">
        <v>700</v>
      </c>
      <c r="C8" s="122">
        <v>700</v>
      </c>
      <c r="D8" s="123">
        <v>700</v>
      </c>
      <c r="E8" s="124"/>
      <c r="F8" s="125"/>
      <c r="G8" s="125"/>
      <c r="H8" s="125"/>
      <c r="I8" s="125"/>
      <c r="J8" s="125"/>
      <c r="K8" s="125"/>
      <c r="L8" s="127"/>
      <c r="M8" s="127"/>
      <c r="N8" s="127"/>
      <c r="O8" s="127"/>
      <c r="P8" s="127"/>
      <c r="Q8" s="126"/>
      <c r="R8" s="126"/>
      <c r="S8" s="126"/>
      <c r="T8" s="126"/>
      <c r="U8" s="126"/>
    </row>
    <row r="9" spans="1:27" ht="15.75">
      <c r="A9" s="128" t="s">
        <v>83</v>
      </c>
      <c r="B9" s="121">
        <f>H44+I44+H45+I45-700</f>
        <v>553600</v>
      </c>
      <c r="C9" s="122">
        <v>596600</v>
      </c>
      <c r="D9" s="123">
        <v>596600</v>
      </c>
      <c r="E9" s="124"/>
      <c r="F9" s="125"/>
      <c r="G9" s="125"/>
      <c r="H9" s="125"/>
      <c r="I9" s="125"/>
      <c r="J9" s="125"/>
      <c r="K9" s="125"/>
      <c r="L9" s="127"/>
      <c r="M9" s="127"/>
      <c r="N9" s="127"/>
      <c r="O9" s="127"/>
      <c r="P9" s="127"/>
      <c r="Q9" s="126"/>
      <c r="R9" s="126"/>
      <c r="S9" s="126"/>
      <c r="T9" s="126"/>
      <c r="U9" s="126"/>
    </row>
    <row r="10" spans="1:27" ht="28.5">
      <c r="A10" s="129" t="s">
        <v>33</v>
      </c>
      <c r="B10" s="121">
        <v>0</v>
      </c>
      <c r="C10" s="122">
        <v>0</v>
      </c>
      <c r="D10" s="123">
        <v>0</v>
      </c>
      <c r="E10" s="124"/>
      <c r="F10" s="276"/>
      <c r="G10" s="276"/>
      <c r="H10" s="276"/>
      <c r="I10" s="276"/>
      <c r="J10" s="276"/>
      <c r="K10" s="276"/>
      <c r="L10" s="276"/>
      <c r="M10" s="276"/>
      <c r="N10" s="276"/>
      <c r="O10" s="276"/>
      <c r="P10" s="118"/>
      <c r="Q10" s="126"/>
      <c r="R10" s="126"/>
      <c r="S10" s="126"/>
      <c r="T10" s="277"/>
      <c r="U10" s="277"/>
    </row>
    <row r="11" spans="1:27" ht="15.75">
      <c r="A11" s="129" t="s">
        <v>35</v>
      </c>
      <c r="B11" s="121">
        <f>Q44+R44</f>
        <v>4000</v>
      </c>
      <c r="C11" s="122">
        <v>0</v>
      </c>
      <c r="D11" s="123">
        <v>0</v>
      </c>
      <c r="E11" s="124"/>
      <c r="F11" s="118"/>
      <c r="G11" s="118"/>
      <c r="H11" s="118"/>
      <c r="I11" s="118"/>
      <c r="J11" s="118"/>
      <c r="K11" s="118"/>
      <c r="L11" s="130"/>
      <c r="M11" s="130"/>
      <c r="N11" s="130"/>
      <c r="O11" s="130"/>
      <c r="P11" s="130"/>
      <c r="Q11" s="126"/>
      <c r="R11" s="126"/>
      <c r="S11" s="126"/>
      <c r="T11" s="126"/>
      <c r="U11" s="126"/>
    </row>
    <row r="12" spans="1:27" ht="15.75">
      <c r="A12" s="128" t="s">
        <v>34</v>
      </c>
      <c r="B12" s="121">
        <f>O44+P44</f>
        <v>72400</v>
      </c>
      <c r="C12" s="122">
        <v>81400</v>
      </c>
      <c r="D12" s="123">
        <v>81400</v>
      </c>
      <c r="E12" s="124"/>
      <c r="F12" s="106"/>
      <c r="G12" s="106"/>
      <c r="H12" s="106"/>
      <c r="I12" s="106"/>
      <c r="J12" s="106"/>
      <c r="K12" s="106"/>
      <c r="L12" s="131"/>
      <c r="M12" s="131"/>
      <c r="N12" s="131"/>
      <c r="O12" s="106"/>
      <c r="P12" s="106"/>
      <c r="Q12" s="106"/>
      <c r="R12" s="106"/>
      <c r="S12" s="106"/>
      <c r="T12" s="106"/>
      <c r="U12" s="106"/>
    </row>
    <row r="13" spans="1:27" ht="16.5" thickBot="1">
      <c r="A13" s="132" t="s">
        <v>36</v>
      </c>
      <c r="B13" s="133">
        <f>SUM(B7:B12)</f>
        <v>7429800</v>
      </c>
      <c r="C13" s="134">
        <f>C7+C8+C9+C10+C11+C12</f>
        <v>7960765</v>
      </c>
      <c r="D13" s="135">
        <f t="shared" ref="D13" si="0">C13</f>
        <v>7960765</v>
      </c>
      <c r="E13" s="136"/>
      <c r="F13" s="106"/>
      <c r="G13" s="106"/>
      <c r="H13" s="106"/>
      <c r="I13" s="106"/>
      <c r="J13" s="106"/>
      <c r="K13" s="106"/>
      <c r="L13" s="137"/>
      <c r="M13" s="137"/>
      <c r="N13" s="137"/>
      <c r="O13" s="106"/>
      <c r="P13" s="106"/>
      <c r="Q13" s="106"/>
      <c r="R13" s="106"/>
      <c r="S13" s="106"/>
      <c r="T13" s="106"/>
      <c r="U13" s="106"/>
    </row>
    <row r="14" spans="1:27" s="142" customFormat="1" ht="44.25" thickBot="1">
      <c r="A14" s="138" t="s">
        <v>104</v>
      </c>
      <c r="B14" s="139">
        <v>-110000</v>
      </c>
      <c r="C14" s="139">
        <v>-80000</v>
      </c>
      <c r="D14" s="139">
        <v>-80000</v>
      </c>
      <c r="E14" s="136"/>
      <c r="F14" s="140"/>
      <c r="G14" s="140"/>
      <c r="H14" s="140"/>
      <c r="I14" s="140"/>
      <c r="J14" s="140"/>
      <c r="K14" s="140"/>
      <c r="L14" s="141"/>
      <c r="M14" s="141"/>
      <c r="N14" s="141"/>
      <c r="O14" s="140"/>
      <c r="P14" s="140"/>
      <c r="Q14" s="140"/>
      <c r="R14" s="140"/>
      <c r="S14" s="140"/>
      <c r="T14" s="140"/>
      <c r="U14" s="140"/>
    </row>
    <row r="15" spans="1:27" s="142" customFormat="1" ht="19.5" thickBot="1">
      <c r="A15" s="143" t="s">
        <v>36</v>
      </c>
      <c r="B15" s="144">
        <f>B13+B14</f>
        <v>7319800</v>
      </c>
      <c r="C15" s="144">
        <f>C13+C14</f>
        <v>7880765</v>
      </c>
      <c r="D15" s="144">
        <f t="shared" ref="D15" si="1">SUM(D13:D14)</f>
        <v>7880765</v>
      </c>
      <c r="E15" s="145"/>
      <c r="F15" s="140"/>
      <c r="G15" s="140"/>
      <c r="H15" s="140"/>
      <c r="I15" s="140"/>
      <c r="J15" s="140"/>
      <c r="K15" s="140"/>
      <c r="L15" s="141"/>
      <c r="M15" s="141"/>
      <c r="N15" s="141"/>
      <c r="O15" s="140"/>
      <c r="P15" s="140"/>
      <c r="Q15" s="140"/>
      <c r="R15" s="140"/>
      <c r="S15" s="140"/>
      <c r="T15" s="140"/>
      <c r="U15" s="140"/>
    </row>
    <row r="16" spans="1:27" s="142" customFormat="1" ht="15.75">
      <c r="A16" s="146"/>
      <c r="B16" s="147"/>
      <c r="C16" s="147"/>
      <c r="D16" s="147"/>
      <c r="E16" s="147"/>
      <c r="F16" s="140"/>
      <c r="G16" s="140"/>
      <c r="H16" s="140"/>
      <c r="I16" s="140"/>
      <c r="J16" s="140"/>
      <c r="K16" s="140"/>
      <c r="L16" s="141"/>
      <c r="M16" s="141"/>
      <c r="N16" s="141"/>
      <c r="O16" s="140"/>
      <c r="P16" s="140"/>
      <c r="Q16" s="140"/>
      <c r="R16" s="140"/>
      <c r="S16" s="140"/>
      <c r="T16" s="140"/>
      <c r="U16" s="140"/>
    </row>
    <row r="17" spans="1:22" ht="15.75">
      <c r="A17" s="148" t="s">
        <v>55</v>
      </c>
      <c r="B17" s="149">
        <v>8532</v>
      </c>
      <c r="C17" s="106" t="s">
        <v>56</v>
      </c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T17" s="106"/>
      <c r="U17" s="106"/>
    </row>
    <row r="18" spans="1:22" ht="15.75">
      <c r="A18" s="148" t="s">
        <v>57</v>
      </c>
      <c r="B18" s="150">
        <v>1887211</v>
      </c>
      <c r="C18" s="106" t="s">
        <v>58</v>
      </c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T18" s="106"/>
      <c r="U18" s="106"/>
    </row>
    <row r="19" spans="1:22" ht="15.75">
      <c r="A19" s="148" t="s">
        <v>59</v>
      </c>
      <c r="B19" s="106">
        <v>912</v>
      </c>
      <c r="C19" s="106" t="s">
        <v>60</v>
      </c>
      <c r="D19" s="106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T19" s="106"/>
      <c r="U19" s="106"/>
    </row>
    <row r="20" spans="1:22" ht="15.75">
      <c r="A20" s="148" t="s">
        <v>61</v>
      </c>
      <c r="B20" s="106">
        <v>487</v>
      </c>
      <c r="C20" s="106" t="s">
        <v>88</v>
      </c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T20" s="106"/>
      <c r="U20" s="106"/>
    </row>
    <row r="21" spans="1:22" ht="15.75">
      <c r="A21" s="151"/>
      <c r="B21" s="106"/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T21" s="106"/>
      <c r="U21" s="106"/>
    </row>
    <row r="22" spans="1:22" ht="15.75">
      <c r="A22" s="151"/>
      <c r="B22" s="152"/>
      <c r="C22" s="106"/>
      <c r="D22" s="153"/>
      <c r="E22" s="153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106"/>
    </row>
    <row r="23" spans="1:22" ht="15.75">
      <c r="A23" s="151"/>
      <c r="B23" s="152"/>
      <c r="C23" s="106"/>
      <c r="D23" s="153"/>
      <c r="E23" s="153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106"/>
      <c r="U23" s="106"/>
    </row>
    <row r="24" spans="1:22" ht="16.5" thickBot="1">
      <c r="A24" s="154" t="s">
        <v>37</v>
      </c>
      <c r="B24" s="155"/>
      <c r="C24" s="156"/>
      <c r="D24" s="155" t="s">
        <v>87</v>
      </c>
      <c r="E24" s="155"/>
      <c r="F24" s="157"/>
      <c r="G24" s="157"/>
      <c r="H24" s="157"/>
      <c r="I24" s="157"/>
      <c r="J24" s="157"/>
      <c r="K24" s="157"/>
      <c r="L24" s="157"/>
      <c r="M24" s="157"/>
      <c r="N24" s="157"/>
      <c r="O24" s="156"/>
      <c r="P24" s="156"/>
      <c r="Q24" s="156"/>
      <c r="R24" s="156"/>
      <c r="S24" s="156"/>
      <c r="T24" s="106"/>
      <c r="U24" s="106"/>
    </row>
    <row r="25" spans="1:22" ht="86.25" thickBot="1">
      <c r="A25" s="158" t="s">
        <v>38</v>
      </c>
      <c r="B25" s="159" t="s">
        <v>39</v>
      </c>
      <c r="C25" s="160" t="s">
        <v>102</v>
      </c>
      <c r="D25" s="160" t="s">
        <v>40</v>
      </c>
      <c r="E25" s="160" t="s">
        <v>120</v>
      </c>
      <c r="F25" s="160" t="s">
        <v>92</v>
      </c>
      <c r="G25" s="160" t="s">
        <v>120</v>
      </c>
      <c r="H25" s="160" t="s">
        <v>83</v>
      </c>
      <c r="I25" s="160" t="s">
        <v>120</v>
      </c>
      <c r="J25" s="160" t="s">
        <v>94</v>
      </c>
      <c r="K25" s="160" t="s">
        <v>120</v>
      </c>
      <c r="L25" s="160" t="s">
        <v>33</v>
      </c>
      <c r="M25" s="160" t="s">
        <v>95</v>
      </c>
      <c r="N25" s="160" t="s">
        <v>120</v>
      </c>
      <c r="O25" s="160" t="s">
        <v>34</v>
      </c>
      <c r="P25" s="160" t="s">
        <v>120</v>
      </c>
      <c r="Q25" s="160" t="s">
        <v>35</v>
      </c>
      <c r="R25" s="160" t="s">
        <v>120</v>
      </c>
      <c r="S25" s="160" t="s">
        <v>41</v>
      </c>
      <c r="T25" s="161" t="s">
        <v>132</v>
      </c>
      <c r="U25" s="106"/>
      <c r="V25" s="162"/>
    </row>
    <row r="26" spans="1:22" ht="16.5" thickBot="1">
      <c r="A26" s="163">
        <v>31</v>
      </c>
      <c r="B26" s="164" t="s">
        <v>42</v>
      </c>
      <c r="C26" s="165">
        <f>D26+F26+H26+J26+L26+M26+O26+Q26+S26</f>
        <v>5925000</v>
      </c>
      <c r="D26" s="165">
        <f>D27+D28+D29</f>
        <v>5852000</v>
      </c>
      <c r="E26" s="165">
        <f>E29</f>
        <v>-127000</v>
      </c>
      <c r="F26" s="165">
        <v>0</v>
      </c>
      <c r="G26" s="165">
        <v>0</v>
      </c>
      <c r="H26" s="165">
        <v>0</v>
      </c>
      <c r="I26" s="165">
        <v>0</v>
      </c>
      <c r="J26" s="165">
        <f>J28</f>
        <v>20000</v>
      </c>
      <c r="K26" s="165">
        <f>K28</f>
        <v>-8000</v>
      </c>
      <c r="L26" s="165">
        <v>0</v>
      </c>
      <c r="M26" s="165">
        <v>0</v>
      </c>
      <c r="N26" s="165">
        <v>0</v>
      </c>
      <c r="O26" s="165">
        <f>O27</f>
        <v>53000</v>
      </c>
      <c r="P26" s="165">
        <v>0</v>
      </c>
      <c r="Q26" s="165">
        <v>0</v>
      </c>
      <c r="R26" s="165">
        <v>0</v>
      </c>
      <c r="S26" s="165">
        <v>0</v>
      </c>
      <c r="T26" s="166">
        <f>D26+E26+F26+G26+H26+I26+J26+K26+L26+M26+N26+O26+P26+Q26+R26+S26</f>
        <v>5790000</v>
      </c>
      <c r="U26" s="106"/>
    </row>
    <row r="27" spans="1:22" ht="19.5" customHeight="1">
      <c r="A27" s="167">
        <v>311</v>
      </c>
      <c r="B27" s="168" t="s">
        <v>43</v>
      </c>
      <c r="C27" s="169">
        <f t="shared" ref="C27:C44" si="2">D27+F27+H27+J27+L27+M27+O27+Q27+S27</f>
        <v>4853000</v>
      </c>
      <c r="D27" s="170">
        <v>4800000</v>
      </c>
      <c r="E27" s="170">
        <v>0</v>
      </c>
      <c r="F27" s="169">
        <v>0</v>
      </c>
      <c r="G27" s="169">
        <v>0</v>
      </c>
      <c r="H27" s="171">
        <v>0</v>
      </c>
      <c r="I27" s="171">
        <v>0</v>
      </c>
      <c r="J27" s="169">
        <v>0</v>
      </c>
      <c r="K27" s="169">
        <v>0</v>
      </c>
      <c r="L27" s="171">
        <v>0</v>
      </c>
      <c r="M27" s="169">
        <v>0</v>
      </c>
      <c r="N27" s="169">
        <v>0</v>
      </c>
      <c r="O27" s="171">
        <v>53000</v>
      </c>
      <c r="P27" s="171">
        <v>0</v>
      </c>
      <c r="Q27" s="171">
        <v>0</v>
      </c>
      <c r="R27" s="171">
        <v>0</v>
      </c>
      <c r="S27" s="169">
        <v>0</v>
      </c>
      <c r="T27" s="172">
        <f t="shared" ref="T27:T44" si="3">D27+E27+F27+G27+H27+I27+J27+K27+L27+M27+N27+O27+P27+Q27+R27+S27</f>
        <v>4853000</v>
      </c>
      <c r="U27" s="106"/>
    </row>
    <row r="28" spans="1:22" ht="21" customHeight="1">
      <c r="A28" s="173">
        <v>312</v>
      </c>
      <c r="B28" s="174" t="s">
        <v>17</v>
      </c>
      <c r="C28" s="169">
        <f t="shared" si="2"/>
        <v>190000</v>
      </c>
      <c r="D28" s="175">
        <v>170000</v>
      </c>
      <c r="E28" s="175">
        <v>0</v>
      </c>
      <c r="F28" s="176">
        <v>0</v>
      </c>
      <c r="G28" s="176">
        <v>0</v>
      </c>
      <c r="H28" s="175">
        <v>0</v>
      </c>
      <c r="I28" s="175">
        <v>0</v>
      </c>
      <c r="J28" s="176">
        <v>20000</v>
      </c>
      <c r="K28" s="176">
        <v>-8000</v>
      </c>
      <c r="L28" s="175">
        <v>0</v>
      </c>
      <c r="M28" s="176">
        <v>0</v>
      </c>
      <c r="N28" s="176">
        <v>0</v>
      </c>
      <c r="O28" s="175">
        <v>0</v>
      </c>
      <c r="P28" s="175">
        <v>0</v>
      </c>
      <c r="Q28" s="175">
        <v>0</v>
      </c>
      <c r="R28" s="175">
        <v>0</v>
      </c>
      <c r="S28" s="176">
        <v>0</v>
      </c>
      <c r="T28" s="177">
        <f t="shared" si="3"/>
        <v>182000</v>
      </c>
      <c r="U28" s="106"/>
    </row>
    <row r="29" spans="1:22" ht="20.25" customHeight="1" thickBot="1">
      <c r="A29" s="178">
        <v>313</v>
      </c>
      <c r="B29" s="179" t="s">
        <v>18</v>
      </c>
      <c r="C29" s="180">
        <f t="shared" si="2"/>
        <v>882000</v>
      </c>
      <c r="D29" s="181">
        <v>882000</v>
      </c>
      <c r="E29" s="181">
        <v>-127000</v>
      </c>
      <c r="F29" s="180">
        <v>0</v>
      </c>
      <c r="G29" s="180">
        <v>0</v>
      </c>
      <c r="H29" s="181">
        <v>0</v>
      </c>
      <c r="I29" s="181">
        <v>0</v>
      </c>
      <c r="J29" s="180">
        <v>0</v>
      </c>
      <c r="K29" s="180">
        <v>0</v>
      </c>
      <c r="L29" s="181">
        <v>0</v>
      </c>
      <c r="M29" s="180">
        <v>0</v>
      </c>
      <c r="N29" s="180">
        <v>0</v>
      </c>
      <c r="O29" s="181">
        <v>0</v>
      </c>
      <c r="P29" s="181">
        <v>0</v>
      </c>
      <c r="Q29" s="181">
        <v>0</v>
      </c>
      <c r="R29" s="181">
        <v>0</v>
      </c>
      <c r="S29" s="180">
        <v>0</v>
      </c>
      <c r="T29" s="182">
        <f t="shared" si="3"/>
        <v>755000</v>
      </c>
      <c r="U29" s="106"/>
    </row>
    <row r="30" spans="1:22" ht="16.5" thickBot="1">
      <c r="A30" s="163">
        <v>32</v>
      </c>
      <c r="B30" s="164" t="s">
        <v>19</v>
      </c>
      <c r="C30" s="165">
        <f t="shared" si="2"/>
        <v>1772465</v>
      </c>
      <c r="D30" s="165">
        <f>D31+D32+D33+D34+D35</f>
        <v>196000</v>
      </c>
      <c r="E30" s="165">
        <f>E33</f>
        <v>-50000</v>
      </c>
      <c r="F30" s="165">
        <f>F31+F32+F33+F35</f>
        <v>847000</v>
      </c>
      <c r="G30" s="165">
        <f>G31+G32+G33+G34+G35</f>
        <v>-156000.00000000003</v>
      </c>
      <c r="H30" s="165">
        <f>H31+H32+H33+H34+H35</f>
        <v>339000</v>
      </c>
      <c r="I30" s="165">
        <f>I31+I32+I33+I34+I35</f>
        <v>9000</v>
      </c>
      <c r="J30" s="165">
        <v>0</v>
      </c>
      <c r="K30" s="165">
        <v>0</v>
      </c>
      <c r="L30" s="165">
        <v>0</v>
      </c>
      <c r="M30" s="165">
        <f>M32+M33+M34</f>
        <v>362065</v>
      </c>
      <c r="N30" s="165">
        <f>N32+N34+N33</f>
        <v>-140965</v>
      </c>
      <c r="O30" s="165">
        <f>O31+O34</f>
        <v>28400</v>
      </c>
      <c r="P30" s="165">
        <f>P33+P34</f>
        <v>-9000</v>
      </c>
      <c r="Q30" s="165">
        <v>0</v>
      </c>
      <c r="R30" s="165">
        <f>R33</f>
        <v>4000</v>
      </c>
      <c r="S30" s="165">
        <v>0</v>
      </c>
      <c r="T30" s="166">
        <f t="shared" si="3"/>
        <v>1429500</v>
      </c>
      <c r="U30" s="106"/>
    </row>
    <row r="31" spans="1:22" ht="33.75" customHeight="1">
      <c r="A31" s="167">
        <v>321</v>
      </c>
      <c r="B31" s="183" t="s">
        <v>72</v>
      </c>
      <c r="C31" s="171">
        <f t="shared" si="2"/>
        <v>624900</v>
      </c>
      <c r="D31" s="184">
        <v>0</v>
      </c>
      <c r="E31" s="184">
        <v>0</v>
      </c>
      <c r="F31" s="171">
        <v>575500</v>
      </c>
      <c r="G31" s="171">
        <v>-165870.67000000001</v>
      </c>
      <c r="H31" s="171">
        <v>41000</v>
      </c>
      <c r="I31" s="171">
        <v>-8000</v>
      </c>
      <c r="J31" s="171">
        <v>0</v>
      </c>
      <c r="K31" s="171">
        <v>0</v>
      </c>
      <c r="L31" s="171">
        <v>0</v>
      </c>
      <c r="M31" s="171">
        <v>0</v>
      </c>
      <c r="N31" s="171">
        <v>0</v>
      </c>
      <c r="O31" s="171">
        <v>8400</v>
      </c>
      <c r="P31" s="171">
        <v>0</v>
      </c>
      <c r="Q31" s="171">
        <v>0</v>
      </c>
      <c r="R31" s="171">
        <v>0</v>
      </c>
      <c r="S31" s="171">
        <v>0</v>
      </c>
      <c r="T31" s="172">
        <f t="shared" si="3"/>
        <v>451029.32999999996</v>
      </c>
      <c r="U31" s="106"/>
    </row>
    <row r="32" spans="1:22" ht="30" customHeight="1">
      <c r="A32" s="173">
        <v>322</v>
      </c>
      <c r="B32" s="185" t="s">
        <v>44</v>
      </c>
      <c r="C32" s="175">
        <f t="shared" si="2"/>
        <v>266600</v>
      </c>
      <c r="D32" s="186">
        <v>0</v>
      </c>
      <c r="E32" s="186">
        <v>0</v>
      </c>
      <c r="F32" s="175">
        <v>62000</v>
      </c>
      <c r="G32" s="175">
        <v>-10050.85</v>
      </c>
      <c r="H32" s="175">
        <v>69000</v>
      </c>
      <c r="I32" s="175">
        <v>-7000</v>
      </c>
      <c r="J32" s="175">
        <v>0</v>
      </c>
      <c r="K32" s="175">
        <v>0</v>
      </c>
      <c r="L32" s="175">
        <v>0</v>
      </c>
      <c r="M32" s="175">
        <v>135600</v>
      </c>
      <c r="N32" s="175">
        <v>-5000</v>
      </c>
      <c r="O32" s="175">
        <v>0</v>
      </c>
      <c r="P32" s="175">
        <v>0</v>
      </c>
      <c r="Q32" s="175">
        <v>0</v>
      </c>
      <c r="R32" s="175">
        <v>0</v>
      </c>
      <c r="S32" s="175">
        <v>0</v>
      </c>
      <c r="T32" s="177">
        <f t="shared" si="3"/>
        <v>244549.15</v>
      </c>
      <c r="U32" s="106"/>
    </row>
    <row r="33" spans="1:21" ht="21.75" customHeight="1">
      <c r="A33" s="173">
        <v>323</v>
      </c>
      <c r="B33" s="174" t="s">
        <v>45</v>
      </c>
      <c r="C33" s="175">
        <f t="shared" si="2"/>
        <v>742000</v>
      </c>
      <c r="D33" s="186">
        <v>180000</v>
      </c>
      <c r="E33" s="186">
        <v>-50000</v>
      </c>
      <c r="F33" s="175">
        <v>171500</v>
      </c>
      <c r="G33" s="175">
        <v>25382.15</v>
      </c>
      <c r="H33" s="175">
        <v>170000</v>
      </c>
      <c r="I33" s="175">
        <v>40000</v>
      </c>
      <c r="J33" s="175">
        <v>0</v>
      </c>
      <c r="K33" s="175">
        <v>0</v>
      </c>
      <c r="L33" s="175">
        <v>0</v>
      </c>
      <c r="M33" s="175">
        <v>220500</v>
      </c>
      <c r="N33" s="175">
        <v>-130000</v>
      </c>
      <c r="O33" s="175">
        <v>0</v>
      </c>
      <c r="P33" s="175">
        <v>2000</v>
      </c>
      <c r="Q33" s="175">
        <v>0</v>
      </c>
      <c r="R33" s="175">
        <v>4000</v>
      </c>
      <c r="S33" s="175">
        <v>0</v>
      </c>
      <c r="T33" s="177">
        <f t="shared" si="3"/>
        <v>633382.15</v>
      </c>
      <c r="U33" s="106"/>
    </row>
    <row r="34" spans="1:21" ht="21.75" customHeight="1">
      <c r="A34" s="173">
        <v>324</v>
      </c>
      <c r="B34" s="174" t="s">
        <v>46</v>
      </c>
      <c r="C34" s="175">
        <f t="shared" si="2"/>
        <v>35965</v>
      </c>
      <c r="D34" s="186">
        <v>0</v>
      </c>
      <c r="E34" s="186">
        <v>0</v>
      </c>
      <c r="F34" s="175">
        <v>0</v>
      </c>
      <c r="G34" s="175">
        <v>10820.05</v>
      </c>
      <c r="H34" s="175">
        <v>10000</v>
      </c>
      <c r="I34" s="175">
        <v>-1000</v>
      </c>
      <c r="J34" s="175">
        <v>0</v>
      </c>
      <c r="K34" s="175">
        <v>0</v>
      </c>
      <c r="L34" s="175">
        <v>0</v>
      </c>
      <c r="M34" s="175">
        <v>5965</v>
      </c>
      <c r="N34" s="175">
        <v>-5965</v>
      </c>
      <c r="O34" s="175">
        <v>20000</v>
      </c>
      <c r="P34" s="175">
        <v>-11000</v>
      </c>
      <c r="Q34" s="175">
        <v>0</v>
      </c>
      <c r="R34" s="175">
        <v>0</v>
      </c>
      <c r="S34" s="175">
        <v>0</v>
      </c>
      <c r="T34" s="177">
        <f t="shared" si="3"/>
        <v>28820.050000000003</v>
      </c>
      <c r="U34" s="106"/>
    </row>
    <row r="35" spans="1:21" ht="30.75" thickBot="1">
      <c r="A35" s="178">
        <v>329</v>
      </c>
      <c r="B35" s="187" t="s">
        <v>47</v>
      </c>
      <c r="C35" s="181">
        <f t="shared" si="2"/>
        <v>103000</v>
      </c>
      <c r="D35" s="188">
        <v>16000</v>
      </c>
      <c r="E35" s="188">
        <v>0</v>
      </c>
      <c r="F35" s="181">
        <v>38000</v>
      </c>
      <c r="G35" s="181">
        <v>-16280.68</v>
      </c>
      <c r="H35" s="181">
        <v>49000</v>
      </c>
      <c r="I35" s="181">
        <v>-15000</v>
      </c>
      <c r="J35" s="181">
        <v>0</v>
      </c>
      <c r="K35" s="181">
        <v>0</v>
      </c>
      <c r="L35" s="181">
        <v>0</v>
      </c>
      <c r="M35" s="181">
        <v>0</v>
      </c>
      <c r="N35" s="181">
        <v>0</v>
      </c>
      <c r="O35" s="181">
        <v>0</v>
      </c>
      <c r="P35" s="181">
        <v>0</v>
      </c>
      <c r="Q35" s="181">
        <v>0</v>
      </c>
      <c r="R35" s="181">
        <v>0</v>
      </c>
      <c r="S35" s="181">
        <v>0</v>
      </c>
      <c r="T35" s="182">
        <f t="shared" si="3"/>
        <v>71719.320000000007</v>
      </c>
      <c r="U35" s="106"/>
    </row>
    <row r="36" spans="1:21" ht="16.5" thickBot="1">
      <c r="A36" s="163">
        <v>34</v>
      </c>
      <c r="B36" s="164" t="s">
        <v>22</v>
      </c>
      <c r="C36" s="165">
        <f t="shared" si="2"/>
        <v>9300</v>
      </c>
      <c r="D36" s="165">
        <v>0</v>
      </c>
      <c r="E36" s="165">
        <v>0</v>
      </c>
      <c r="F36" s="165">
        <f>F37</f>
        <v>5000</v>
      </c>
      <c r="G36" s="165">
        <f>G37</f>
        <v>-1000</v>
      </c>
      <c r="H36" s="165">
        <f>H37</f>
        <v>4300</v>
      </c>
      <c r="I36" s="165">
        <v>0</v>
      </c>
      <c r="J36" s="165">
        <v>0</v>
      </c>
      <c r="K36" s="165">
        <v>0</v>
      </c>
      <c r="L36" s="165">
        <v>0</v>
      </c>
      <c r="M36" s="165">
        <v>0</v>
      </c>
      <c r="N36" s="165">
        <v>0</v>
      </c>
      <c r="O36" s="165">
        <v>0</v>
      </c>
      <c r="P36" s="165">
        <v>0</v>
      </c>
      <c r="Q36" s="165">
        <v>0</v>
      </c>
      <c r="R36" s="165">
        <v>0</v>
      </c>
      <c r="S36" s="165">
        <v>0</v>
      </c>
      <c r="T36" s="166">
        <f t="shared" si="3"/>
        <v>8300</v>
      </c>
      <c r="U36" s="106"/>
    </row>
    <row r="37" spans="1:21" ht="16.5" thickBot="1">
      <c r="A37" s="189">
        <v>343</v>
      </c>
      <c r="B37" s="190" t="s">
        <v>48</v>
      </c>
      <c r="C37" s="191">
        <f t="shared" si="2"/>
        <v>9300</v>
      </c>
      <c r="D37" s="192">
        <v>0</v>
      </c>
      <c r="E37" s="192">
        <v>0</v>
      </c>
      <c r="F37" s="191">
        <v>5000</v>
      </c>
      <c r="G37" s="191">
        <v>-1000</v>
      </c>
      <c r="H37" s="191">
        <v>4300</v>
      </c>
      <c r="I37" s="191">
        <v>0</v>
      </c>
      <c r="J37" s="191">
        <v>0</v>
      </c>
      <c r="K37" s="191">
        <v>0</v>
      </c>
      <c r="L37" s="191">
        <v>0</v>
      </c>
      <c r="M37" s="191">
        <v>0</v>
      </c>
      <c r="N37" s="191">
        <v>0</v>
      </c>
      <c r="O37" s="191">
        <v>0</v>
      </c>
      <c r="P37" s="191">
        <v>0</v>
      </c>
      <c r="Q37" s="191">
        <v>0</v>
      </c>
      <c r="R37" s="191">
        <v>0</v>
      </c>
      <c r="S37" s="191">
        <v>0</v>
      </c>
      <c r="T37" s="193">
        <f t="shared" si="3"/>
        <v>8300</v>
      </c>
      <c r="U37" s="106"/>
    </row>
    <row r="38" spans="1:21" s="196" customFormat="1" ht="50.25" customHeight="1" thickBot="1">
      <c r="A38" s="163">
        <v>41</v>
      </c>
      <c r="B38" s="194" t="s">
        <v>78</v>
      </c>
      <c r="C38" s="165">
        <f t="shared" si="2"/>
        <v>0</v>
      </c>
      <c r="D38" s="195">
        <v>0</v>
      </c>
      <c r="E38" s="195">
        <v>0</v>
      </c>
      <c r="F38" s="165">
        <v>0</v>
      </c>
      <c r="G38" s="165">
        <v>0</v>
      </c>
      <c r="H38" s="165">
        <v>0</v>
      </c>
      <c r="I38" s="165">
        <v>0</v>
      </c>
      <c r="J38" s="165">
        <v>0</v>
      </c>
      <c r="K38" s="165">
        <v>0</v>
      </c>
      <c r="L38" s="165">
        <v>0</v>
      </c>
      <c r="M38" s="165">
        <v>0</v>
      </c>
      <c r="N38" s="165">
        <v>0</v>
      </c>
      <c r="O38" s="165">
        <v>0</v>
      </c>
      <c r="P38" s="165">
        <v>0</v>
      </c>
      <c r="Q38" s="165">
        <v>0</v>
      </c>
      <c r="R38" s="165">
        <v>0</v>
      </c>
      <c r="S38" s="165">
        <v>0</v>
      </c>
      <c r="T38" s="166">
        <f t="shared" si="3"/>
        <v>0</v>
      </c>
      <c r="U38" s="97"/>
    </row>
    <row r="39" spans="1:21" ht="16.5" thickBot="1">
      <c r="A39" s="189">
        <v>412</v>
      </c>
      <c r="B39" s="190" t="s">
        <v>79</v>
      </c>
      <c r="C39" s="191">
        <f t="shared" si="2"/>
        <v>0</v>
      </c>
      <c r="D39" s="192">
        <v>0</v>
      </c>
      <c r="E39" s="192">
        <v>0</v>
      </c>
      <c r="F39" s="191">
        <v>0</v>
      </c>
      <c r="G39" s="191">
        <v>0</v>
      </c>
      <c r="H39" s="191">
        <v>0</v>
      </c>
      <c r="I39" s="191">
        <v>0</v>
      </c>
      <c r="J39" s="191">
        <v>0</v>
      </c>
      <c r="K39" s="191">
        <v>0</v>
      </c>
      <c r="L39" s="191">
        <v>0</v>
      </c>
      <c r="M39" s="191">
        <v>0</v>
      </c>
      <c r="N39" s="191">
        <v>0</v>
      </c>
      <c r="O39" s="191">
        <v>0</v>
      </c>
      <c r="P39" s="191">
        <v>0</v>
      </c>
      <c r="Q39" s="191">
        <v>0</v>
      </c>
      <c r="R39" s="191">
        <v>0</v>
      </c>
      <c r="S39" s="191">
        <v>0</v>
      </c>
      <c r="T39" s="193">
        <f t="shared" si="3"/>
        <v>0</v>
      </c>
      <c r="U39" s="106"/>
    </row>
    <row r="40" spans="1:21" ht="44.25" thickBot="1">
      <c r="A40" s="163">
        <v>42</v>
      </c>
      <c r="B40" s="197" t="s">
        <v>49</v>
      </c>
      <c r="C40" s="165">
        <f t="shared" si="2"/>
        <v>174000</v>
      </c>
      <c r="D40" s="165">
        <v>0</v>
      </c>
      <c r="E40" s="165">
        <v>0</v>
      </c>
      <c r="F40" s="165">
        <v>0</v>
      </c>
      <c r="G40" s="165">
        <v>0</v>
      </c>
      <c r="H40" s="165">
        <f>H41</f>
        <v>174000</v>
      </c>
      <c r="I40" s="165">
        <f>I41+I43</f>
        <v>-82000</v>
      </c>
      <c r="J40" s="165">
        <v>0</v>
      </c>
      <c r="K40" s="165">
        <v>0</v>
      </c>
      <c r="L40" s="165">
        <v>0</v>
      </c>
      <c r="M40" s="165">
        <v>0</v>
      </c>
      <c r="N40" s="165">
        <v>0</v>
      </c>
      <c r="O40" s="165">
        <v>0</v>
      </c>
      <c r="P40" s="165">
        <v>0</v>
      </c>
      <c r="Q40" s="165">
        <v>0</v>
      </c>
      <c r="R40" s="165">
        <v>0</v>
      </c>
      <c r="S40" s="165">
        <v>0</v>
      </c>
      <c r="T40" s="166">
        <f t="shared" si="3"/>
        <v>92000</v>
      </c>
      <c r="U40" s="106"/>
    </row>
    <row r="41" spans="1:21" ht="18" customHeight="1">
      <c r="A41" s="198">
        <v>422</v>
      </c>
      <c r="B41" s="199" t="s">
        <v>50</v>
      </c>
      <c r="C41" s="171">
        <f t="shared" si="2"/>
        <v>174000</v>
      </c>
      <c r="D41" s="171">
        <v>0</v>
      </c>
      <c r="E41" s="171">
        <v>0</v>
      </c>
      <c r="F41" s="171">
        <v>0</v>
      </c>
      <c r="G41" s="171">
        <v>0</v>
      </c>
      <c r="H41" s="171">
        <v>174000</v>
      </c>
      <c r="I41" s="171">
        <v>-101000</v>
      </c>
      <c r="J41" s="171">
        <v>0</v>
      </c>
      <c r="K41" s="171">
        <v>0</v>
      </c>
      <c r="L41" s="171">
        <v>0</v>
      </c>
      <c r="M41" s="171">
        <v>0</v>
      </c>
      <c r="N41" s="171">
        <v>0</v>
      </c>
      <c r="O41" s="171">
        <v>0</v>
      </c>
      <c r="P41" s="171">
        <v>0</v>
      </c>
      <c r="Q41" s="171">
        <v>0</v>
      </c>
      <c r="R41" s="171">
        <v>0</v>
      </c>
      <c r="S41" s="171">
        <v>0</v>
      </c>
      <c r="T41" s="172">
        <f t="shared" si="3"/>
        <v>73000</v>
      </c>
      <c r="U41" s="106"/>
    </row>
    <row r="42" spans="1:21" ht="18.75" customHeight="1">
      <c r="A42" s="173">
        <v>424</v>
      </c>
      <c r="B42" s="200" t="s">
        <v>51</v>
      </c>
      <c r="C42" s="175">
        <f t="shared" si="2"/>
        <v>0</v>
      </c>
      <c r="D42" s="175">
        <v>0</v>
      </c>
      <c r="E42" s="175">
        <v>0</v>
      </c>
      <c r="F42" s="175">
        <v>0</v>
      </c>
      <c r="G42" s="175">
        <v>0</v>
      </c>
      <c r="H42" s="175">
        <v>0</v>
      </c>
      <c r="I42" s="175">
        <v>0</v>
      </c>
      <c r="J42" s="175">
        <v>0</v>
      </c>
      <c r="K42" s="175">
        <v>0</v>
      </c>
      <c r="L42" s="175">
        <v>0</v>
      </c>
      <c r="M42" s="175">
        <v>0</v>
      </c>
      <c r="N42" s="175">
        <v>0</v>
      </c>
      <c r="O42" s="175">
        <v>0</v>
      </c>
      <c r="P42" s="175">
        <v>0</v>
      </c>
      <c r="Q42" s="175">
        <v>0</v>
      </c>
      <c r="R42" s="175">
        <v>0</v>
      </c>
      <c r="S42" s="175">
        <v>0</v>
      </c>
      <c r="T42" s="177">
        <f t="shared" si="3"/>
        <v>0</v>
      </c>
      <c r="U42" s="106"/>
    </row>
    <row r="43" spans="1:21" ht="18" customHeight="1" thickBot="1">
      <c r="A43" s="178">
        <v>426</v>
      </c>
      <c r="B43" s="201" t="s">
        <v>52</v>
      </c>
      <c r="C43" s="181">
        <f t="shared" si="2"/>
        <v>0</v>
      </c>
      <c r="D43" s="181">
        <v>0</v>
      </c>
      <c r="E43" s="181">
        <v>0</v>
      </c>
      <c r="F43" s="181">
        <v>0</v>
      </c>
      <c r="G43" s="181">
        <v>0</v>
      </c>
      <c r="H43" s="181">
        <v>0</v>
      </c>
      <c r="I43" s="181">
        <v>19000</v>
      </c>
      <c r="J43" s="181">
        <v>0</v>
      </c>
      <c r="K43" s="181">
        <v>0</v>
      </c>
      <c r="L43" s="181">
        <v>0</v>
      </c>
      <c r="M43" s="181">
        <v>0</v>
      </c>
      <c r="N43" s="181">
        <v>0</v>
      </c>
      <c r="O43" s="181">
        <v>0</v>
      </c>
      <c r="P43" s="181">
        <v>0</v>
      </c>
      <c r="Q43" s="181">
        <v>0</v>
      </c>
      <c r="R43" s="181">
        <v>0</v>
      </c>
      <c r="S43" s="181">
        <v>0</v>
      </c>
      <c r="T43" s="182">
        <f t="shared" si="3"/>
        <v>19000</v>
      </c>
      <c r="U43" s="106"/>
    </row>
    <row r="44" spans="1:21" ht="16.5" thickBot="1">
      <c r="A44" s="265"/>
      <c r="B44" s="266" t="s">
        <v>53</v>
      </c>
      <c r="C44" s="267">
        <f t="shared" si="2"/>
        <v>7880765</v>
      </c>
      <c r="D44" s="267">
        <f>D26+D30</f>
        <v>6048000</v>
      </c>
      <c r="E44" s="267">
        <f>E26+E30</f>
        <v>-177000</v>
      </c>
      <c r="F44" s="267">
        <f>F30+F36</f>
        <v>852000</v>
      </c>
      <c r="G44" s="267">
        <f>G30+G36</f>
        <v>-157000.00000000003</v>
      </c>
      <c r="H44" s="267">
        <f>H30+H36+H40</f>
        <v>517300</v>
      </c>
      <c r="I44" s="267">
        <f>I30+I40</f>
        <v>-73000</v>
      </c>
      <c r="J44" s="202">
        <f>J26</f>
        <v>20000</v>
      </c>
      <c r="K44" s="202">
        <f>K26</f>
        <v>-8000</v>
      </c>
      <c r="L44" s="202">
        <v>0</v>
      </c>
      <c r="M44" s="202">
        <f>M30</f>
        <v>362065</v>
      </c>
      <c r="N44" s="202">
        <f>N30</f>
        <v>-140965</v>
      </c>
      <c r="O44" s="202">
        <f>O26+O30</f>
        <v>81400</v>
      </c>
      <c r="P44" s="202">
        <f>P30</f>
        <v>-9000</v>
      </c>
      <c r="Q44" s="202">
        <v>0</v>
      </c>
      <c r="R44" s="202">
        <f>R30</f>
        <v>4000</v>
      </c>
      <c r="S44" s="202">
        <v>0</v>
      </c>
      <c r="T44" s="203">
        <f t="shared" si="3"/>
        <v>7319800</v>
      </c>
      <c r="U44" s="106"/>
    </row>
    <row r="45" spans="1:21" ht="11.25" customHeight="1">
      <c r="A45" s="281" t="s">
        <v>115</v>
      </c>
      <c r="B45" s="282"/>
      <c r="C45" s="282"/>
      <c r="D45" s="282"/>
      <c r="E45" s="282"/>
      <c r="F45" s="282"/>
      <c r="G45" s="282"/>
      <c r="H45" s="285">
        <v>80000</v>
      </c>
      <c r="I45" s="287">
        <v>30000</v>
      </c>
      <c r="J45" s="204"/>
      <c r="K45" s="204"/>
      <c r="L45" s="204"/>
      <c r="M45" s="204"/>
      <c r="N45" s="204"/>
      <c r="O45" s="204"/>
      <c r="P45" s="204"/>
      <c r="Q45" s="204"/>
      <c r="R45" s="204"/>
      <c r="S45" s="204"/>
      <c r="T45" s="106"/>
      <c r="U45" s="106"/>
    </row>
    <row r="46" spans="1:21" ht="7.5" customHeight="1" thickBot="1">
      <c r="A46" s="283"/>
      <c r="B46" s="284"/>
      <c r="C46" s="284"/>
      <c r="D46" s="284"/>
      <c r="E46" s="284"/>
      <c r="F46" s="284"/>
      <c r="G46" s="284"/>
      <c r="H46" s="286"/>
      <c r="I46" s="288"/>
      <c r="J46" s="204"/>
      <c r="K46" s="204"/>
      <c r="L46" s="204"/>
      <c r="M46" s="204"/>
      <c r="N46" s="204"/>
      <c r="O46" s="204"/>
      <c r="P46" s="204"/>
      <c r="Q46" s="204"/>
      <c r="R46" s="204"/>
      <c r="S46" s="204"/>
      <c r="T46" s="106"/>
      <c r="U46" s="106"/>
    </row>
    <row r="47" spans="1:21" ht="15.75">
      <c r="A47" s="205"/>
      <c r="B47" s="206"/>
      <c r="C47" s="155"/>
      <c r="F47" s="207"/>
      <c r="G47" s="207"/>
      <c r="H47" s="207"/>
      <c r="I47" s="207"/>
      <c r="J47" s="207"/>
      <c r="K47" s="207"/>
      <c r="L47" s="155"/>
      <c r="M47" s="155"/>
      <c r="N47" s="155"/>
      <c r="O47" s="208"/>
      <c r="P47" s="208"/>
      <c r="Q47" s="209"/>
      <c r="R47" s="209"/>
      <c r="S47" s="155"/>
      <c r="T47" s="106"/>
      <c r="U47" s="106"/>
    </row>
    <row r="48" spans="1:21" ht="15.75">
      <c r="A48" s="205"/>
      <c r="B48" s="210" t="s">
        <v>119</v>
      </c>
      <c r="C48" s="211"/>
      <c r="D48" s="212"/>
      <c r="E48" s="212"/>
      <c r="F48" s="153"/>
      <c r="G48" s="153"/>
      <c r="H48" s="106"/>
      <c r="I48" s="106"/>
      <c r="J48" s="207"/>
      <c r="K48" s="207"/>
      <c r="L48" s="155"/>
      <c r="M48" s="155"/>
      <c r="N48" s="155"/>
      <c r="O48" s="155"/>
      <c r="P48" s="155"/>
      <c r="Q48" s="209"/>
      <c r="R48" s="209"/>
      <c r="S48" s="155"/>
      <c r="T48" s="106"/>
      <c r="U48" s="106"/>
    </row>
    <row r="49" spans="1:21" ht="15.75">
      <c r="A49" s="213"/>
      <c r="B49" s="210"/>
      <c r="C49" s="211"/>
      <c r="D49" s="212"/>
      <c r="E49" s="212"/>
      <c r="F49" s="153"/>
      <c r="G49" s="153"/>
      <c r="H49" s="97" t="s">
        <v>54</v>
      </c>
      <c r="I49" s="97"/>
      <c r="J49" s="156"/>
      <c r="K49" s="156"/>
      <c r="L49" s="156"/>
      <c r="M49" s="214"/>
      <c r="N49" s="214"/>
      <c r="O49" s="214"/>
      <c r="P49" s="214"/>
      <c r="Q49" s="214"/>
      <c r="R49" s="214"/>
      <c r="S49" s="156"/>
      <c r="T49" s="215"/>
      <c r="U49" s="109"/>
    </row>
    <row r="50" spans="1:21" ht="15.75">
      <c r="A50" s="216"/>
      <c r="B50" s="210"/>
      <c r="C50" s="211"/>
      <c r="D50" s="212"/>
      <c r="E50" s="212"/>
      <c r="F50" s="153"/>
      <c r="G50" s="153"/>
      <c r="H50" s="106"/>
      <c r="I50" s="106"/>
      <c r="J50" s="156"/>
      <c r="K50" s="156"/>
      <c r="L50" s="156"/>
      <c r="M50" s="214"/>
      <c r="N50" s="214"/>
      <c r="O50" s="217"/>
      <c r="P50" s="217"/>
      <c r="Q50" s="214"/>
      <c r="R50" s="214"/>
      <c r="S50" s="156"/>
      <c r="T50" s="218"/>
      <c r="U50" s="218"/>
    </row>
    <row r="51" spans="1:21" ht="15.75">
      <c r="B51" s="219"/>
      <c r="C51" s="152"/>
      <c r="D51" s="220" t="s">
        <v>130</v>
      </c>
      <c r="E51" s="220"/>
      <c r="F51" s="110"/>
      <c r="G51" s="110"/>
      <c r="H51" s="106"/>
      <c r="I51" s="106"/>
      <c r="M51" s="209"/>
      <c r="N51" s="209"/>
      <c r="O51" s="209"/>
      <c r="P51" s="209"/>
      <c r="Q51" s="209"/>
      <c r="R51" s="209"/>
    </row>
    <row r="52" spans="1:21" ht="15.75">
      <c r="B52" s="221" t="s">
        <v>131</v>
      </c>
      <c r="C52" s="106"/>
      <c r="D52" s="222"/>
      <c r="E52" s="222"/>
      <c r="F52" s="106"/>
      <c r="G52" s="106"/>
      <c r="H52" s="106"/>
      <c r="I52" s="106"/>
      <c r="J52" s="223"/>
      <c r="K52" s="223"/>
    </row>
    <row r="64" spans="1:21" ht="26.25" customHeight="1"/>
    <row r="65" ht="17.25" customHeight="1"/>
    <row r="66" ht="18.75" customHeight="1"/>
    <row r="67" ht="21.75" customHeight="1"/>
    <row r="68" ht="28.5" customHeight="1"/>
    <row r="69" ht="27" customHeight="1"/>
    <row r="70" ht="20.25" customHeight="1"/>
    <row r="71" ht="16.5" customHeight="1"/>
    <row r="72" ht="17.25" customHeight="1"/>
    <row r="73" ht="17.25" customHeight="1"/>
    <row r="86" ht="34.5" customHeight="1"/>
    <row r="87" ht="22.5" customHeight="1"/>
    <row r="88" ht="15.75" customHeight="1"/>
    <row r="91" ht="27.75" customHeight="1"/>
    <row r="97" ht="39.75" customHeight="1"/>
    <row r="115" spans="1:21" ht="15.75">
      <c r="A115" s="151"/>
      <c r="B115" s="152"/>
      <c r="C115" s="106"/>
      <c r="D115" s="153"/>
      <c r="E115" s="153"/>
      <c r="F115" s="106"/>
      <c r="G115" s="106"/>
      <c r="H115" s="106"/>
      <c r="I115" s="106"/>
      <c r="J115" s="106"/>
      <c r="K115" s="106"/>
      <c r="L115" s="106"/>
      <c r="M115" s="106"/>
      <c r="N115" s="106"/>
      <c r="O115" s="106"/>
      <c r="P115" s="106"/>
      <c r="Q115" s="106"/>
      <c r="R115" s="106"/>
      <c r="S115" s="106"/>
      <c r="T115" s="106"/>
      <c r="U115" s="106"/>
    </row>
  </sheetData>
  <mergeCells count="12">
    <mergeCell ref="A45:G46"/>
    <mergeCell ref="H45:H46"/>
    <mergeCell ref="I45:I46"/>
    <mergeCell ref="F10:O10"/>
    <mergeCell ref="T10:U10"/>
    <mergeCell ref="A1:D1"/>
    <mergeCell ref="T1:U1"/>
    <mergeCell ref="F6:O6"/>
    <mergeCell ref="T6:U6"/>
    <mergeCell ref="F7:O7"/>
    <mergeCell ref="T7:U7"/>
    <mergeCell ref="A2:AA2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3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8"/>
  <sheetViews>
    <sheetView tabSelected="1" topLeftCell="A22" zoomScale="75" zoomScaleNormal="75" workbookViewId="0">
      <selection activeCell="H52" sqref="H52"/>
    </sheetView>
  </sheetViews>
  <sheetFormatPr defaultRowHeight="15"/>
  <cols>
    <col min="1" max="1" width="28.85546875" style="107" customWidth="1"/>
    <col min="2" max="2" width="20.85546875" style="107" customWidth="1"/>
    <col min="3" max="3" width="12.85546875" style="107" customWidth="1"/>
    <col min="4" max="4" width="20.28515625" style="107" customWidth="1"/>
    <col min="5" max="5" width="13" style="107" customWidth="1"/>
    <col min="6" max="6" width="21.85546875" style="107" customWidth="1"/>
    <col min="7" max="7" width="21.140625" style="142" customWidth="1"/>
    <col min="8" max="8" width="12.7109375" style="142" customWidth="1"/>
    <col min="9" max="9" width="21.42578125" style="107" customWidth="1"/>
    <col min="10" max="10" width="13.140625" style="107" customWidth="1"/>
    <col min="11" max="11" width="21.5703125" style="107" customWidth="1"/>
    <col min="12" max="12" width="21.28515625" style="107" customWidth="1"/>
    <col min="13" max="16384" width="9.140625" style="107"/>
  </cols>
  <sheetData>
    <row r="1" spans="1:12" ht="24" thickBot="1">
      <c r="A1" s="289" t="s">
        <v>89</v>
      </c>
      <c r="B1" s="290"/>
      <c r="C1" s="290"/>
      <c r="D1" s="290"/>
      <c r="E1" s="290"/>
      <c r="F1" s="291"/>
      <c r="K1" s="224" t="s">
        <v>62</v>
      </c>
      <c r="L1" s="225"/>
    </row>
    <row r="2" spans="1:12" ht="21" thickBot="1">
      <c r="A2" s="294" t="s">
        <v>123</v>
      </c>
      <c r="B2" s="294"/>
      <c r="C2" s="294"/>
      <c r="D2" s="294"/>
      <c r="E2" s="294"/>
      <c r="F2" s="294"/>
      <c r="G2" s="294"/>
      <c r="H2" s="294"/>
      <c r="I2" s="294"/>
      <c r="J2" s="294"/>
      <c r="K2" s="294"/>
      <c r="L2" s="294"/>
    </row>
    <row r="3" spans="1:12" ht="33.75" customHeight="1" thickBot="1">
      <c r="A3" s="226" t="s">
        <v>63</v>
      </c>
      <c r="B3" s="295" t="s">
        <v>108</v>
      </c>
      <c r="C3" s="296"/>
      <c r="D3" s="297"/>
      <c r="E3" s="297"/>
      <c r="F3" s="297"/>
      <c r="G3" s="297"/>
      <c r="H3" s="297"/>
      <c r="I3" s="297"/>
      <c r="J3" s="297"/>
      <c r="K3" s="297"/>
      <c r="L3" s="298"/>
    </row>
    <row r="4" spans="1:12" ht="15" customHeight="1">
      <c r="A4" s="227" t="s">
        <v>125</v>
      </c>
      <c r="B4" s="299" t="s">
        <v>32</v>
      </c>
      <c r="C4" s="292" t="s">
        <v>120</v>
      </c>
      <c r="D4" s="301" t="s">
        <v>64</v>
      </c>
      <c r="E4" s="292" t="s">
        <v>120</v>
      </c>
      <c r="F4" s="301" t="s">
        <v>33</v>
      </c>
      <c r="G4" s="303" t="s">
        <v>34</v>
      </c>
      <c r="H4" s="292" t="s">
        <v>120</v>
      </c>
      <c r="I4" s="303" t="s">
        <v>65</v>
      </c>
      <c r="J4" s="292" t="s">
        <v>120</v>
      </c>
      <c r="K4" s="305" t="s">
        <v>41</v>
      </c>
      <c r="L4" s="307" t="s">
        <v>66</v>
      </c>
    </row>
    <row r="5" spans="1:12" ht="123.75" customHeight="1" thickBot="1">
      <c r="A5" s="228" t="s">
        <v>126</v>
      </c>
      <c r="B5" s="300"/>
      <c r="C5" s="293"/>
      <c r="D5" s="302"/>
      <c r="E5" s="293"/>
      <c r="F5" s="302"/>
      <c r="G5" s="304"/>
      <c r="H5" s="293"/>
      <c r="I5" s="304"/>
      <c r="J5" s="293"/>
      <c r="K5" s="306"/>
      <c r="L5" s="308"/>
    </row>
    <row r="6" spans="1:12" ht="53.25" customHeight="1">
      <c r="A6" s="229" t="s">
        <v>74</v>
      </c>
      <c r="B6" s="230"/>
      <c r="C6" s="230"/>
      <c r="D6" s="230"/>
      <c r="E6" s="230"/>
      <c r="F6" s="230"/>
      <c r="G6" s="175"/>
      <c r="H6" s="175"/>
      <c r="I6" s="175"/>
      <c r="J6" s="175"/>
      <c r="K6" s="230"/>
      <c r="L6" s="231"/>
    </row>
    <row r="7" spans="1:12" ht="50.25" customHeight="1">
      <c r="A7" s="229" t="s">
        <v>71</v>
      </c>
      <c r="B7" s="230"/>
      <c r="C7" s="230"/>
      <c r="D7" s="230"/>
      <c r="E7" s="230"/>
      <c r="F7" s="230"/>
      <c r="G7" s="175">
        <v>20000</v>
      </c>
      <c r="H7" s="175">
        <v>-11000</v>
      </c>
      <c r="I7" s="175"/>
      <c r="J7" s="175"/>
      <c r="K7" s="230"/>
      <c r="L7" s="231"/>
    </row>
    <row r="8" spans="1:12" ht="79.5" customHeight="1">
      <c r="A8" s="229" t="s">
        <v>113</v>
      </c>
      <c r="B8" s="230"/>
      <c r="C8" s="230"/>
      <c r="D8" s="230"/>
      <c r="E8" s="230"/>
      <c r="F8" s="230"/>
      <c r="G8" s="175">
        <v>61400</v>
      </c>
      <c r="H8" s="175">
        <v>0</v>
      </c>
      <c r="I8" s="175"/>
      <c r="J8" s="175"/>
      <c r="K8" s="230"/>
      <c r="L8" s="231"/>
    </row>
    <row r="9" spans="1:12" ht="72.75" customHeight="1">
      <c r="A9" s="229" t="s">
        <v>75</v>
      </c>
      <c r="B9" s="230"/>
      <c r="C9" s="230"/>
      <c r="D9" s="230"/>
      <c r="E9" s="230"/>
      <c r="F9" s="230"/>
      <c r="G9" s="175">
        <v>0</v>
      </c>
      <c r="H9" s="175">
        <v>2000</v>
      </c>
      <c r="I9" s="175"/>
      <c r="J9" s="175"/>
      <c r="K9" s="230"/>
      <c r="L9" s="231"/>
    </row>
    <row r="10" spans="1:12" ht="64.5" customHeight="1">
      <c r="A10" s="232" t="s">
        <v>110</v>
      </c>
      <c r="B10" s="230"/>
      <c r="C10" s="230"/>
      <c r="D10" s="230"/>
      <c r="E10" s="230"/>
      <c r="F10" s="230"/>
      <c r="G10" s="175"/>
      <c r="H10" s="175"/>
      <c r="I10" s="175"/>
      <c r="J10" s="175"/>
      <c r="K10" s="230"/>
      <c r="L10" s="231"/>
    </row>
    <row r="11" spans="1:12" ht="28.5" customHeight="1">
      <c r="A11" s="233" t="s">
        <v>98</v>
      </c>
      <c r="B11" s="234">
        <v>6048000</v>
      </c>
      <c r="C11" s="234">
        <v>-177000</v>
      </c>
      <c r="D11" s="230"/>
      <c r="E11" s="230"/>
      <c r="F11" s="230"/>
      <c r="G11" s="175"/>
      <c r="H11" s="175"/>
      <c r="I11" s="175"/>
      <c r="J11" s="175"/>
      <c r="K11" s="230"/>
      <c r="L11" s="231"/>
    </row>
    <row r="12" spans="1:12" ht="28.5" customHeight="1">
      <c r="A12" s="229" t="s">
        <v>81</v>
      </c>
      <c r="B12" s="230"/>
      <c r="C12" s="230"/>
      <c r="D12" s="230"/>
      <c r="E12" s="230"/>
      <c r="F12" s="230"/>
      <c r="G12" s="175"/>
      <c r="H12" s="175"/>
      <c r="I12" s="175"/>
      <c r="J12" s="175"/>
      <c r="K12" s="230"/>
      <c r="L12" s="231"/>
    </row>
    <row r="13" spans="1:12" ht="28.5" customHeight="1">
      <c r="A13" s="229" t="s">
        <v>76</v>
      </c>
      <c r="B13" s="230"/>
      <c r="C13" s="230"/>
      <c r="D13" s="230"/>
      <c r="E13" s="230"/>
      <c r="F13" s="230"/>
      <c r="G13" s="175"/>
      <c r="H13" s="175"/>
      <c r="I13" s="175"/>
      <c r="J13" s="175"/>
      <c r="K13" s="230"/>
      <c r="L13" s="231"/>
    </row>
    <row r="14" spans="1:12" ht="33" customHeight="1">
      <c r="A14" s="229" t="s">
        <v>67</v>
      </c>
      <c r="B14" s="230"/>
      <c r="C14" s="230"/>
      <c r="D14" s="230">
        <v>700</v>
      </c>
      <c r="E14" s="230">
        <v>0</v>
      </c>
      <c r="F14" s="230"/>
      <c r="G14" s="175"/>
      <c r="H14" s="175"/>
      <c r="I14" s="175"/>
      <c r="J14" s="175"/>
      <c r="K14" s="230"/>
      <c r="L14" s="231"/>
    </row>
    <row r="15" spans="1:12" ht="28.5" customHeight="1">
      <c r="A15" s="229" t="s">
        <v>118</v>
      </c>
      <c r="B15" s="230"/>
      <c r="C15" s="230"/>
      <c r="D15" s="230">
        <v>596600</v>
      </c>
      <c r="E15" s="230">
        <v>-43000</v>
      </c>
      <c r="F15" s="230"/>
      <c r="G15" s="175"/>
      <c r="H15" s="175"/>
      <c r="I15" s="175"/>
      <c r="J15" s="175"/>
      <c r="K15" s="230"/>
      <c r="L15" s="231"/>
    </row>
    <row r="16" spans="1:12" ht="30.75" customHeight="1">
      <c r="A16" s="229" t="s">
        <v>68</v>
      </c>
      <c r="B16" s="230"/>
      <c r="C16" s="230"/>
      <c r="D16" s="230"/>
      <c r="E16" s="230"/>
      <c r="F16" s="230"/>
      <c r="G16" s="175"/>
      <c r="H16" s="175"/>
      <c r="I16" s="175"/>
      <c r="J16" s="175"/>
      <c r="K16" s="230"/>
      <c r="L16" s="231"/>
    </row>
    <row r="17" spans="1:14" ht="29.25" customHeight="1">
      <c r="A17" s="235" t="s">
        <v>69</v>
      </c>
      <c r="B17" s="236"/>
      <c r="C17" s="236"/>
      <c r="D17" s="236"/>
      <c r="E17" s="236"/>
      <c r="F17" s="236"/>
      <c r="G17" s="181"/>
      <c r="H17" s="181"/>
      <c r="I17" s="181"/>
      <c r="J17" s="181"/>
      <c r="K17" s="236"/>
      <c r="L17" s="237"/>
    </row>
    <row r="18" spans="1:14" ht="30" customHeight="1">
      <c r="A18" s="238" t="s">
        <v>91</v>
      </c>
      <c r="B18" s="230">
        <v>852000</v>
      </c>
      <c r="C18" s="230">
        <v>-157000</v>
      </c>
      <c r="D18" s="230"/>
      <c r="E18" s="230"/>
      <c r="F18" s="230"/>
      <c r="G18" s="175"/>
      <c r="H18" s="175"/>
      <c r="I18" s="175"/>
      <c r="J18" s="175"/>
      <c r="K18" s="230"/>
      <c r="L18" s="231"/>
    </row>
    <row r="19" spans="1:14" ht="23.25" customHeight="1">
      <c r="A19" s="238" t="s">
        <v>85</v>
      </c>
      <c r="B19" s="230">
        <v>362065</v>
      </c>
      <c r="C19" s="230">
        <v>-140965</v>
      </c>
      <c r="D19" s="230"/>
      <c r="E19" s="230"/>
      <c r="F19" s="230"/>
      <c r="G19" s="175"/>
      <c r="H19" s="175"/>
      <c r="I19" s="175"/>
      <c r="J19" s="175"/>
      <c r="K19" s="230"/>
      <c r="L19" s="231"/>
    </row>
    <row r="20" spans="1:14" ht="79.5" customHeight="1">
      <c r="A20" s="229" t="s">
        <v>90</v>
      </c>
      <c r="B20" s="230">
        <v>20000</v>
      </c>
      <c r="C20" s="230">
        <v>-8000</v>
      </c>
      <c r="D20" s="230"/>
      <c r="E20" s="230"/>
      <c r="F20" s="230"/>
      <c r="G20" s="175"/>
      <c r="H20" s="175"/>
      <c r="I20" s="175"/>
      <c r="J20" s="175"/>
      <c r="K20" s="230"/>
      <c r="L20" s="231"/>
    </row>
    <row r="21" spans="1:14" ht="46.5" customHeight="1" thickBot="1">
      <c r="A21" s="239" t="s">
        <v>97</v>
      </c>
      <c r="B21" s="236"/>
      <c r="C21" s="236"/>
      <c r="D21" s="236"/>
      <c r="E21" s="236"/>
      <c r="F21" s="236"/>
      <c r="G21" s="181"/>
      <c r="H21" s="181"/>
      <c r="I21" s="181">
        <v>0</v>
      </c>
      <c r="J21" s="181">
        <v>4000</v>
      </c>
      <c r="K21" s="236"/>
      <c r="L21" s="236"/>
    </row>
    <row r="22" spans="1:14" ht="18.75" customHeight="1" thickBot="1">
      <c r="A22" s="240" t="s">
        <v>70</v>
      </c>
      <c r="B22" s="202">
        <f>SUM(B6:B21)</f>
        <v>7282065</v>
      </c>
      <c r="C22" s="202">
        <f>C11+C18+C19+C20</f>
        <v>-482965</v>
      </c>
      <c r="D22" s="202">
        <f>D14+D15</f>
        <v>597300</v>
      </c>
      <c r="E22" s="202">
        <f>E14+E15</f>
        <v>-43000</v>
      </c>
      <c r="F22" s="202">
        <v>0</v>
      </c>
      <c r="G22" s="202">
        <f>SUM(G6:G21)</f>
        <v>81400</v>
      </c>
      <c r="H22" s="202">
        <f>H7+H8+H9</f>
        <v>-9000</v>
      </c>
      <c r="I22" s="202">
        <f>SUM(I6:I21)</f>
        <v>0</v>
      </c>
      <c r="J22" s="202">
        <f>J21</f>
        <v>4000</v>
      </c>
      <c r="K22" s="202">
        <f>SUM(K6:K21)</f>
        <v>0</v>
      </c>
      <c r="L22" s="203">
        <v>0</v>
      </c>
    </row>
    <row r="23" spans="1:14" ht="45" customHeight="1" thickBot="1">
      <c r="A23" s="241"/>
      <c r="B23" s="242" t="s">
        <v>114</v>
      </c>
      <c r="C23" s="243"/>
      <c r="D23" s="329">
        <f>B22+D22+F22+G22+I22+K22+L22</f>
        <v>7960765</v>
      </c>
      <c r="E23" s="329"/>
      <c r="F23" s="329"/>
      <c r="G23" s="330" t="s">
        <v>127</v>
      </c>
      <c r="H23" s="331"/>
      <c r="I23" s="331"/>
      <c r="J23" s="327">
        <f>B22+C22+D22+E22+F22+G22+H22+I22+J22+K22+L22</f>
        <v>7429800</v>
      </c>
      <c r="K23" s="327"/>
      <c r="L23" s="328"/>
    </row>
    <row r="24" spans="1:14">
      <c r="A24" s="312" t="s">
        <v>115</v>
      </c>
      <c r="B24" s="313"/>
      <c r="C24" s="318">
        <v>-110000</v>
      </c>
      <c r="D24" s="319"/>
      <c r="E24" s="319"/>
      <c r="F24" s="320"/>
      <c r="G24" s="244"/>
      <c r="H24" s="245"/>
      <c r="I24" s="246"/>
      <c r="J24" s="246"/>
      <c r="K24" s="246"/>
      <c r="L24" s="246"/>
    </row>
    <row r="25" spans="1:14" ht="15.75" thickBot="1">
      <c r="A25" s="314"/>
      <c r="B25" s="315"/>
      <c r="C25" s="321"/>
      <c r="D25" s="322"/>
      <c r="E25" s="322"/>
      <c r="F25" s="323"/>
      <c r="G25" s="247"/>
      <c r="H25" s="247"/>
      <c r="I25" s="246"/>
      <c r="J25" s="246"/>
      <c r="K25" s="246"/>
      <c r="L25" s="246"/>
    </row>
    <row r="26" spans="1:14" ht="27.75" customHeight="1" thickBot="1">
      <c r="A26" s="316" t="s">
        <v>105</v>
      </c>
      <c r="B26" s="317"/>
      <c r="C26" s="324">
        <f>J23+C24</f>
        <v>7319800</v>
      </c>
      <c r="D26" s="325"/>
      <c r="E26" s="325"/>
      <c r="F26" s="326"/>
      <c r="G26" s="247"/>
      <c r="H26" s="247"/>
      <c r="I26" s="246"/>
      <c r="J26" s="246"/>
      <c r="K26" s="246"/>
      <c r="L26" s="246"/>
    </row>
    <row r="27" spans="1:14" ht="15" customHeight="1">
      <c r="A27" s="309"/>
      <c r="B27" s="309"/>
      <c r="C27" s="309"/>
      <c r="D27" s="309"/>
      <c r="E27" s="309"/>
      <c r="F27" s="309"/>
      <c r="G27" s="247"/>
      <c r="H27" s="247"/>
      <c r="I27" s="246"/>
      <c r="J27" s="246"/>
      <c r="K27" s="246"/>
      <c r="L27" s="246"/>
    </row>
    <row r="28" spans="1:14">
      <c r="A28" s="248"/>
      <c r="B28" s="246"/>
      <c r="C28" s="246"/>
      <c r="D28" s="246"/>
      <c r="E28" s="246"/>
      <c r="F28" s="246"/>
      <c r="G28" s="247"/>
      <c r="H28" s="247"/>
      <c r="I28" s="246"/>
      <c r="J28" s="246"/>
      <c r="K28" s="246"/>
      <c r="L28" s="246"/>
    </row>
    <row r="29" spans="1:14">
      <c r="A29" s="248"/>
      <c r="B29" s="246"/>
      <c r="C29" s="246"/>
      <c r="D29" s="246"/>
      <c r="E29" s="246"/>
      <c r="F29" s="246"/>
      <c r="G29" s="247"/>
      <c r="H29" s="247"/>
      <c r="I29" s="246"/>
      <c r="J29" s="246"/>
      <c r="K29" s="311"/>
      <c r="L29" s="311"/>
    </row>
    <row r="30" spans="1:14" ht="23.25">
      <c r="A30" s="250"/>
      <c r="B30" s="250" t="s">
        <v>119</v>
      </c>
      <c r="C30" s="250"/>
      <c r="D30" s="251"/>
      <c r="E30" s="251"/>
      <c r="F30" s="252"/>
      <c r="G30" s="253"/>
      <c r="H30" s="253"/>
      <c r="I30" s="254"/>
      <c r="J30" s="106"/>
      <c r="K30" s="214"/>
      <c r="L30" s="155"/>
      <c r="M30" s="209"/>
      <c r="N30" s="209"/>
    </row>
    <row r="31" spans="1:14" ht="23.25">
      <c r="A31" s="250"/>
      <c r="B31" s="250"/>
      <c r="C31" s="250"/>
      <c r="D31" s="251"/>
      <c r="E31" s="251"/>
      <c r="F31" s="252"/>
      <c r="G31" s="253"/>
      <c r="H31" s="253"/>
      <c r="I31" s="255" t="s">
        <v>54</v>
      </c>
      <c r="J31" s="97"/>
      <c r="K31" s="214"/>
      <c r="L31" s="214"/>
      <c r="M31" s="209"/>
      <c r="N31" s="209"/>
    </row>
    <row r="32" spans="1:14" ht="23.25">
      <c r="A32" s="256"/>
      <c r="B32" s="250"/>
      <c r="C32" s="250"/>
      <c r="D32" s="251"/>
      <c r="E32" s="251"/>
      <c r="F32" s="252"/>
      <c r="G32" s="253"/>
      <c r="H32" s="253"/>
      <c r="I32" s="254"/>
      <c r="J32" s="106"/>
      <c r="K32" s="310"/>
      <c r="L32" s="310"/>
      <c r="M32" s="209"/>
      <c r="N32" s="209"/>
    </row>
    <row r="33" spans="1:14" ht="23.25">
      <c r="A33" s="257"/>
      <c r="B33" s="258"/>
      <c r="C33" s="258"/>
      <c r="D33" s="259"/>
      <c r="E33" s="259"/>
      <c r="F33" s="260" t="s">
        <v>130</v>
      </c>
      <c r="G33" s="261"/>
      <c r="H33" s="261"/>
      <c r="I33" s="254"/>
      <c r="J33" s="106"/>
      <c r="K33" s="249"/>
      <c r="L33" s="249"/>
      <c r="M33" s="209"/>
      <c r="N33" s="209"/>
    </row>
    <row r="34" spans="1:14" ht="23.25">
      <c r="A34" s="262"/>
      <c r="B34" s="263" t="s">
        <v>133</v>
      </c>
      <c r="C34" s="263"/>
      <c r="D34" s="254"/>
      <c r="E34" s="254"/>
      <c r="F34" s="264"/>
      <c r="G34" s="254"/>
      <c r="H34" s="254"/>
      <c r="I34" s="254"/>
      <c r="J34" s="106"/>
      <c r="K34" s="209"/>
      <c r="L34" s="209"/>
      <c r="M34" s="209"/>
      <c r="N34" s="209"/>
    </row>
    <row r="35" spans="1:14" ht="23.25">
      <c r="A35" s="262"/>
      <c r="B35" s="262"/>
      <c r="C35" s="262"/>
      <c r="D35" s="262"/>
      <c r="E35" s="262"/>
      <c r="F35" s="262"/>
      <c r="G35" s="262"/>
      <c r="H35" s="262"/>
      <c r="I35" s="262"/>
    </row>
    <row r="36" spans="1:14" ht="23.25">
      <c r="A36" s="262"/>
      <c r="B36" s="262"/>
      <c r="C36" s="262"/>
      <c r="D36" s="262"/>
      <c r="E36" s="262"/>
      <c r="F36" s="262"/>
      <c r="G36" s="262"/>
      <c r="H36" s="262"/>
      <c r="I36" s="262"/>
    </row>
    <row r="37" spans="1:14" ht="23.25">
      <c r="A37" s="262"/>
      <c r="B37" s="262"/>
      <c r="C37" s="262"/>
      <c r="D37" s="262"/>
      <c r="E37" s="262"/>
      <c r="F37" s="262"/>
      <c r="G37" s="262"/>
      <c r="H37" s="262"/>
      <c r="I37" s="262"/>
    </row>
    <row r="38" spans="1:14">
      <c r="G38" s="107"/>
      <c r="H38" s="107"/>
    </row>
  </sheetData>
  <mergeCells count="24">
    <mergeCell ref="J23:L23"/>
    <mergeCell ref="D23:F23"/>
    <mergeCell ref="G23:I23"/>
    <mergeCell ref="A27:F27"/>
    <mergeCell ref="K32:L32"/>
    <mergeCell ref="K29:L29"/>
    <mergeCell ref="A24:B25"/>
    <mergeCell ref="A26:B26"/>
    <mergeCell ref="C24:F25"/>
    <mergeCell ref="C26:F26"/>
    <mergeCell ref="A1:F1"/>
    <mergeCell ref="H4:H5"/>
    <mergeCell ref="C4:C5"/>
    <mergeCell ref="E4:E5"/>
    <mergeCell ref="J4:J5"/>
    <mergeCell ref="A2:L2"/>
    <mergeCell ref="B3:L3"/>
    <mergeCell ref="B4:B5"/>
    <mergeCell ref="D4:D5"/>
    <mergeCell ref="F4:F5"/>
    <mergeCell ref="G4:G5"/>
    <mergeCell ref="I4:I5"/>
    <mergeCell ref="K4:K5"/>
    <mergeCell ref="L4:L5"/>
  </mergeCells>
  <pageMargins left="0.7" right="0.7" top="0.75" bottom="0.75" header="0.3" footer="0.3"/>
  <pageSetup paperSize="9" scale="4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REKAPITULACIJA</vt:lpstr>
      <vt:lpstr>JLP(R)FP-Ril 3. razina</vt:lpstr>
      <vt:lpstr>JLP(R)S FP-PiP 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ivana</dc:creator>
  <cp:lastModifiedBy>comp</cp:lastModifiedBy>
  <cp:lastPrinted>2020-07-05T14:46:59Z</cp:lastPrinted>
  <dcterms:created xsi:type="dcterms:W3CDTF">2013-09-12T11:30:46Z</dcterms:created>
  <dcterms:modified xsi:type="dcterms:W3CDTF">2020-07-05T14:47:00Z</dcterms:modified>
</cp:coreProperties>
</file>