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05" windowWidth="15480" windowHeight="11580"/>
  </bookViews>
  <sheets>
    <sheet name="JLP(R)FP-Ril" sheetId="5" r:id="rId1"/>
    <sheet name="OPĆI DIO" sheetId="6" r:id="rId2"/>
  </sheets>
  <calcPr calcId="124519"/>
</workbook>
</file>

<file path=xl/calcChain.xml><?xml version="1.0" encoding="utf-8"?>
<calcChain xmlns="http://schemas.openxmlformats.org/spreadsheetml/2006/main">
  <c r="C43" i="5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42"/>
  <c r="K114" l="1"/>
  <c r="H179" l="1"/>
  <c r="H170" s="1"/>
  <c r="H169" s="1"/>
  <c r="H165" s="1"/>
  <c r="H130"/>
  <c r="H121"/>
  <c r="H114"/>
  <c r="H108"/>
  <c r="H103"/>
  <c r="H98"/>
  <c r="H83"/>
  <c r="H77"/>
  <c r="F114"/>
  <c r="F130"/>
  <c r="F103"/>
  <c r="K160"/>
  <c r="K159" s="1"/>
  <c r="H68" l="1"/>
  <c r="H91"/>
  <c r="H51" s="1"/>
  <c r="K142"/>
  <c r="N187"/>
  <c r="B11" l="1"/>
  <c r="K183" l="1"/>
  <c r="K179"/>
  <c r="K171"/>
  <c r="K158"/>
  <c r="K155"/>
  <c r="K150"/>
  <c r="F155"/>
  <c r="F141" s="1"/>
  <c r="K138"/>
  <c r="K137" s="1"/>
  <c r="K130"/>
  <c r="K108"/>
  <c r="K103"/>
  <c r="K98"/>
  <c r="K92"/>
  <c r="K86"/>
  <c r="K77"/>
  <c r="K69"/>
  <c r="K89"/>
  <c r="K53"/>
  <c r="K62"/>
  <c r="F121"/>
  <c r="F83"/>
  <c r="F160"/>
  <c r="F159" s="1"/>
  <c r="F158" s="1"/>
  <c r="F108"/>
  <c r="F98"/>
  <c r="F92"/>
  <c r="F86"/>
  <c r="F77"/>
  <c r="F69"/>
  <c r="F53"/>
  <c r="F65"/>
  <c r="N186"/>
  <c r="N169" s="1"/>
  <c r="N165" s="1"/>
  <c r="N92"/>
  <c r="N53"/>
  <c r="N52" s="1"/>
  <c r="N121"/>
  <c r="N138"/>
  <c r="N137" s="1"/>
  <c r="P155"/>
  <c r="P141" s="1"/>
  <c r="P92"/>
  <c r="P91" s="1"/>
  <c r="K91" l="1"/>
  <c r="F91"/>
  <c r="K141"/>
  <c r="K170"/>
  <c r="K169" s="1"/>
  <c r="K165" s="1"/>
  <c r="F68"/>
  <c r="K68"/>
  <c r="P51"/>
  <c r="P42" s="1"/>
  <c r="P194" s="1"/>
  <c r="B12" s="1"/>
  <c r="F52"/>
  <c r="N91"/>
  <c r="N51" s="1"/>
  <c r="N42" s="1"/>
  <c r="N194" s="1"/>
  <c r="K52"/>
  <c r="K51" l="1"/>
  <c r="K42" s="1"/>
  <c r="K194" s="1"/>
  <c r="H42"/>
  <c r="H194" s="1"/>
  <c r="F51"/>
  <c r="F42" s="1"/>
  <c r="F194" s="1"/>
  <c r="B8" i="6"/>
  <c r="G114" i="5" l="1"/>
  <c r="G91" s="1"/>
  <c r="C12" i="6"/>
  <c r="D12" s="1"/>
  <c r="D11" s="1"/>
  <c r="C9"/>
  <c r="D9" s="1"/>
  <c r="D8" s="1"/>
  <c r="T45" i="5"/>
  <c r="U45" s="1"/>
  <c r="T47"/>
  <c r="U47" s="1"/>
  <c r="T49"/>
  <c r="U49" s="1"/>
  <c r="T50"/>
  <c r="U50" s="1"/>
  <c r="T55"/>
  <c r="U55" s="1"/>
  <c r="T56"/>
  <c r="U56" s="1"/>
  <c r="T57"/>
  <c r="U57" s="1"/>
  <c r="T58"/>
  <c r="U58" s="1"/>
  <c r="T59"/>
  <c r="U59" s="1"/>
  <c r="T60"/>
  <c r="U60" s="1"/>
  <c r="T61"/>
  <c r="U61" s="1"/>
  <c r="T63"/>
  <c r="U63" s="1"/>
  <c r="T64"/>
  <c r="U64" s="1"/>
  <c r="T66"/>
  <c r="U66" s="1"/>
  <c r="T67"/>
  <c r="U67" s="1"/>
  <c r="T70"/>
  <c r="U70" s="1"/>
  <c r="T71"/>
  <c r="U71" s="1"/>
  <c r="T72"/>
  <c r="U72" s="1"/>
  <c r="T73"/>
  <c r="U73" s="1"/>
  <c r="T74"/>
  <c r="U74" s="1"/>
  <c r="T75"/>
  <c r="U75" s="1"/>
  <c r="T76"/>
  <c r="U76" s="1"/>
  <c r="T78"/>
  <c r="U78" s="1"/>
  <c r="T79"/>
  <c r="U79" s="1"/>
  <c r="T80"/>
  <c r="U80" s="1"/>
  <c r="T81"/>
  <c r="U81" s="1"/>
  <c r="T82"/>
  <c r="U82" s="1"/>
  <c r="T84"/>
  <c r="U84" s="1"/>
  <c r="T85"/>
  <c r="U85" s="1"/>
  <c r="T87"/>
  <c r="U87" s="1"/>
  <c r="T90"/>
  <c r="U90" s="1"/>
  <c r="T93"/>
  <c r="U93" s="1"/>
  <c r="T94"/>
  <c r="U94" s="1"/>
  <c r="T95"/>
  <c r="U95" s="1"/>
  <c r="T96"/>
  <c r="U96" s="1"/>
  <c r="T97"/>
  <c r="U97" s="1"/>
  <c r="T99"/>
  <c r="U99" s="1"/>
  <c r="T101"/>
  <c r="U101" s="1"/>
  <c r="T102"/>
  <c r="U102" s="1"/>
  <c r="T105"/>
  <c r="U105" s="1"/>
  <c r="T107"/>
  <c r="U107" s="1"/>
  <c r="T109"/>
  <c r="U109" s="1"/>
  <c r="T110"/>
  <c r="U110" s="1"/>
  <c r="T111"/>
  <c r="U111" s="1"/>
  <c r="T112"/>
  <c r="U112" s="1"/>
  <c r="T113"/>
  <c r="U113" s="1"/>
  <c r="T116"/>
  <c r="U116" s="1"/>
  <c r="T117"/>
  <c r="U117" s="1"/>
  <c r="T118"/>
  <c r="U118" s="1"/>
  <c r="T120"/>
  <c r="U120" s="1"/>
  <c r="T122"/>
  <c r="U122" s="1"/>
  <c r="T123"/>
  <c r="U123" s="1"/>
  <c r="T124"/>
  <c r="U124" s="1"/>
  <c r="T125"/>
  <c r="U125" s="1"/>
  <c r="T127"/>
  <c r="U127" s="1"/>
  <c r="T128"/>
  <c r="U128" s="1"/>
  <c r="T129"/>
  <c r="U129" s="1"/>
  <c r="T131"/>
  <c r="U131" s="1"/>
  <c r="T132"/>
  <c r="U132" s="1"/>
  <c r="T133"/>
  <c r="U133" s="1"/>
  <c r="T134"/>
  <c r="U134" s="1"/>
  <c r="T135"/>
  <c r="U135" s="1"/>
  <c r="T136"/>
  <c r="U136" s="1"/>
  <c r="T139"/>
  <c r="U139" s="1"/>
  <c r="T140"/>
  <c r="U140" s="1"/>
  <c r="T143"/>
  <c r="U143" s="1"/>
  <c r="T144"/>
  <c r="U144" s="1"/>
  <c r="T145"/>
  <c r="U145" s="1"/>
  <c r="T147"/>
  <c r="U147" s="1"/>
  <c r="T149"/>
  <c r="U149" s="1"/>
  <c r="T152"/>
  <c r="U152" s="1"/>
  <c r="T153"/>
  <c r="U153" s="1"/>
  <c r="T156"/>
  <c r="U156" s="1"/>
  <c r="T157"/>
  <c r="U157" s="1"/>
  <c r="T161"/>
  <c r="U161" s="1"/>
  <c r="T163"/>
  <c r="U163" s="1"/>
  <c r="T164"/>
  <c r="U164" s="1"/>
  <c r="T166"/>
  <c r="U166" s="1"/>
  <c r="T167"/>
  <c r="U167" s="1"/>
  <c r="T168"/>
  <c r="U168" s="1"/>
  <c r="T172"/>
  <c r="U172" s="1"/>
  <c r="T173"/>
  <c r="U173" s="1"/>
  <c r="T174"/>
  <c r="U174" s="1"/>
  <c r="T176"/>
  <c r="U176" s="1"/>
  <c r="T177"/>
  <c r="U177" s="1"/>
  <c r="T178"/>
  <c r="U178" s="1"/>
  <c r="T180"/>
  <c r="U180" s="1"/>
  <c r="T181"/>
  <c r="U181" s="1"/>
  <c r="T182"/>
  <c r="U182" s="1"/>
  <c r="T184"/>
  <c r="U184" s="1"/>
  <c r="T185"/>
  <c r="U185" s="1"/>
  <c r="T188"/>
  <c r="U188" s="1"/>
  <c r="T189"/>
  <c r="U189" s="1"/>
  <c r="T190"/>
  <c r="U190" s="1"/>
  <c r="T191"/>
  <c r="U191" s="1"/>
  <c r="T192"/>
  <c r="U192" s="1"/>
  <c r="T193"/>
  <c r="U193" s="1"/>
  <c r="B11" i="6"/>
  <c r="E53" i="5"/>
  <c r="T54"/>
  <c r="U54" s="1"/>
  <c r="T100"/>
  <c r="U100" s="1"/>
  <c r="T115"/>
  <c r="U115" s="1"/>
  <c r="J183"/>
  <c r="J179"/>
  <c r="J187"/>
  <c r="J175"/>
  <c r="J171"/>
  <c r="J160"/>
  <c r="J159" s="1"/>
  <c r="J158" s="1"/>
  <c r="J155"/>
  <c r="J150"/>
  <c r="J148"/>
  <c r="J146"/>
  <c r="J142"/>
  <c r="J138"/>
  <c r="J130"/>
  <c r="J126"/>
  <c r="J121"/>
  <c r="J119"/>
  <c r="J114"/>
  <c r="J108"/>
  <c r="J103"/>
  <c r="J98"/>
  <c r="J92"/>
  <c r="J89"/>
  <c r="J86"/>
  <c r="J83"/>
  <c r="J77"/>
  <c r="J69"/>
  <c r="J65"/>
  <c r="J62"/>
  <c r="J53"/>
  <c r="E121"/>
  <c r="E69"/>
  <c r="E146"/>
  <c r="E77"/>
  <c r="E86"/>
  <c r="E126"/>
  <c r="E130"/>
  <c r="E92"/>
  <c r="E155"/>
  <c r="E160"/>
  <c r="E108"/>
  <c r="E103"/>
  <c r="E98"/>
  <c r="E83"/>
  <c r="M138"/>
  <c r="M137" s="1"/>
  <c r="M92"/>
  <c r="M91" s="1"/>
  <c r="M53"/>
  <c r="M52" s="1"/>
  <c r="I52"/>
  <c r="I51" s="1"/>
  <c r="I46"/>
  <c r="I43" s="1"/>
  <c r="D121"/>
  <c r="D44"/>
  <c r="D46"/>
  <c r="D48"/>
  <c r="D150"/>
  <c r="C8" i="6"/>
  <c r="T179" i="5" l="1"/>
  <c r="U179" s="1"/>
  <c r="G51"/>
  <c r="G42" s="1"/>
  <c r="G194" s="1"/>
  <c r="T150"/>
  <c r="U150" s="1"/>
  <c r="T46"/>
  <c r="U46" s="1"/>
  <c r="D91"/>
  <c r="T121"/>
  <c r="U121" s="1"/>
  <c r="T83"/>
  <c r="U83" s="1"/>
  <c r="T103"/>
  <c r="U103" s="1"/>
  <c r="T160"/>
  <c r="U160" s="1"/>
  <c r="T92"/>
  <c r="U92" s="1"/>
  <c r="T126"/>
  <c r="U126" s="1"/>
  <c r="T77"/>
  <c r="U77" s="1"/>
  <c r="T65"/>
  <c r="U65" s="1"/>
  <c r="T142"/>
  <c r="U142" s="1"/>
  <c r="T148"/>
  <c r="U148" s="1"/>
  <c r="T175"/>
  <c r="U175" s="1"/>
  <c r="T48"/>
  <c r="U48" s="1"/>
  <c r="T44"/>
  <c r="U44" s="1"/>
  <c r="T98"/>
  <c r="U98" s="1"/>
  <c r="T108"/>
  <c r="U108" s="1"/>
  <c r="T155"/>
  <c r="U155" s="1"/>
  <c r="T130"/>
  <c r="U130" s="1"/>
  <c r="T86"/>
  <c r="U86" s="1"/>
  <c r="T62"/>
  <c r="U62" s="1"/>
  <c r="T89"/>
  <c r="U89" s="1"/>
  <c r="T119"/>
  <c r="U119" s="1"/>
  <c r="T171"/>
  <c r="U171" s="1"/>
  <c r="T187"/>
  <c r="U187" s="1"/>
  <c r="T183"/>
  <c r="U183" s="1"/>
  <c r="T53"/>
  <c r="U53" s="1"/>
  <c r="T138"/>
  <c r="U138" s="1"/>
  <c r="M51"/>
  <c r="M42" s="1"/>
  <c r="M194" s="1"/>
  <c r="B13" s="1"/>
  <c r="E141"/>
  <c r="J68"/>
  <c r="T69"/>
  <c r="U69" s="1"/>
  <c r="J52"/>
  <c r="J91"/>
  <c r="J137"/>
  <c r="T137" s="1"/>
  <c r="U137" s="1"/>
  <c r="J141"/>
  <c r="I42"/>
  <c r="I194" s="1"/>
  <c r="E91"/>
  <c r="E52"/>
  <c r="D43"/>
  <c r="E159"/>
  <c r="C11" i="6"/>
  <c r="D141" i="5"/>
  <c r="E68"/>
  <c r="T146"/>
  <c r="U146" s="1"/>
  <c r="J186"/>
  <c r="J170"/>
  <c r="T114"/>
  <c r="U114" s="1"/>
  <c r="J51" l="1"/>
  <c r="T186"/>
  <c r="U186" s="1"/>
  <c r="T68"/>
  <c r="U68" s="1"/>
  <c r="T141"/>
  <c r="U141" s="1"/>
  <c r="T159"/>
  <c r="U159" s="1"/>
  <c r="T52"/>
  <c r="U52" s="1"/>
  <c r="T91"/>
  <c r="U91" s="1"/>
  <c r="E51"/>
  <c r="J42"/>
  <c r="T170"/>
  <c r="U170" s="1"/>
  <c r="J169"/>
  <c r="E158"/>
  <c r="T43"/>
  <c r="U43" s="1"/>
  <c r="D51"/>
  <c r="T51" l="1"/>
  <c r="U51" s="1"/>
  <c r="T158"/>
  <c r="U158" s="1"/>
  <c r="D42"/>
  <c r="T169"/>
  <c r="U169" s="1"/>
  <c r="J165"/>
  <c r="E42"/>
  <c r="D194" l="1"/>
  <c r="T42"/>
  <c r="U42" s="1"/>
  <c r="E194"/>
  <c r="T165"/>
  <c r="U165" s="1"/>
  <c r="J194"/>
  <c r="B10" s="1"/>
  <c r="B8" l="1"/>
  <c r="B14" s="1"/>
  <c r="B16" s="1"/>
  <c r="T194"/>
  <c r="U194" s="1"/>
</calcChain>
</file>

<file path=xl/sharedStrings.xml><?xml version="1.0" encoding="utf-8"?>
<sst xmlns="http://schemas.openxmlformats.org/spreadsheetml/2006/main" count="227" uniqueCount="202">
  <si>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</si>
  <si>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</si>
  <si>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</si>
  <si>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</si>
  <si>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</si>
  <si>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</si>
  <si>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</si>
  <si>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</si>
  <si>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</si>
  <si>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</si>
  <si>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</si>
  <si>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</si>
  <si>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</si>
  <si>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</si>
  <si>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</si>
  <si>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</si>
  <si>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</si>
  <si>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</si>
  <si>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</si>
  <si>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</si>
  <si>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</si>
  <si>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</si>
  <si>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</si>
  <si>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</si>
  <si>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</si>
  <si>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</si>
  <si>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</si>
  <si>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</si>
  <si>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</si>
  <si>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</si>
  <si>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</si>
  <si>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</si>
  <si>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</si>
  <si>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</si>
  <si>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</si>
  <si>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</si>
  <si>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</si>
  <si>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</si>
  <si>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</si>
  <si>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</si>
  <si>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</si>
  <si>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</si>
  <si>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</si>
  <si>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</si>
  <si>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</si>
  <si>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</si>
  <si>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</si>
  <si>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</si>
  <si>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</si>
  <si>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</si>
  <si>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</si>
  <si>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</si>
  <si>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</si>
  <si>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</si>
  <si>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</si>
  <si>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</si>
  <si>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</si>
  <si>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</si>
  <si>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</si>
  <si>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</si>
  <si>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</si>
  <si>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</si>
  <si>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Prihodi od financijske imovine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</si>
  <si>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</si>
  <si>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</si>
  <si>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</si>
  <si>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</si>
  <si>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</si>
  <si>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Negativne tečajne razlike</t>
  </si>
  <si>
    <t>GLAZBENA ŠKOLA JOSIPA RUNJANINA</t>
  </si>
  <si>
    <t>01 Glazbena škola Josipa Runjanina Vinkovci</t>
  </si>
  <si>
    <t>Vlastiti</t>
  </si>
  <si>
    <t>Državni proračun- MZO</t>
  </si>
  <si>
    <t>Županijski proračun</t>
  </si>
  <si>
    <t>Gradski  proračun- DEC.</t>
  </si>
  <si>
    <t>Gradski proračun</t>
  </si>
  <si>
    <t>Materijal i sirovine</t>
  </si>
  <si>
    <t>Umjetnička djela- izložena u galerijama</t>
  </si>
  <si>
    <t>Brojčana oznaka i naziv programa:  8532 Tehničko i strukovno obrazovanje</t>
  </si>
  <si>
    <t>Brojčana oznaka funkcijske klasifikacije:   912 Osnovno obrazovanje</t>
  </si>
  <si>
    <t>Brojčana oznaka lokacijske klasifikacije:   487 Vinkovci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</si>
  <si>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</si>
  <si>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</si>
  <si>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</si>
  <si>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</si>
  <si>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</si>
  <si>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</si>
  <si>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</si>
  <si>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</si>
  <si>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</si>
  <si>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</si>
  <si>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</si>
  <si>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</si>
  <si>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</si>
  <si>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</si>
  <si>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</si>
  <si>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</si>
  <si>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</si>
  <si>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</si>
  <si>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</si>
  <si>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</si>
  <si>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</si>
  <si>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</si>
  <si>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</si>
  <si>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</si>
  <si>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</si>
  <si>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</si>
  <si>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</si>
  <si>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</si>
  <si>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</si>
  <si>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</si>
  <si>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</si>
  <si>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</si>
  <si>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</si>
  <si>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</si>
  <si>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</si>
  <si>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</si>
  <si>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</si>
  <si>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</si>
  <si>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</si>
  <si>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</si>
  <si>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</si>
  <si>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</si>
  <si>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</si>
  <si>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</si>
  <si>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</si>
  <si>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</si>
  <si>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</si>
  <si>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</si>
  <si>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</si>
  <si>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</si>
  <si>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</si>
  <si>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</si>
  <si>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</si>
  <si>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</si>
  <si>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</si>
  <si>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</si>
  <si>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</si>
  <si>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</si>
  <si>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</si>
  <si>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</si>
  <si>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</si>
  <si>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</si>
  <si>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</si>
  <si>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</si>
  <si>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</si>
  <si>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</si>
  <si>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</si>
  <si>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</si>
  <si>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</si>
  <si>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</si>
  <si>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</si>
  <si>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Vlastiti prihodi</t>
  </si>
  <si>
    <t>Brojčana oznaka i naziv aktivnosti:  01887211</t>
  </si>
  <si>
    <t>Ravnatelj:</t>
  </si>
  <si>
    <t xml:space="preserve">(Darko Domaćinović) </t>
  </si>
  <si>
    <t>Telefoni i ostali uređaji</t>
  </si>
  <si>
    <t>Novč.naknada zbog nezapoš.invalida</t>
  </si>
  <si>
    <t xml:space="preserve"> Procjena 2020.</t>
  </si>
  <si>
    <t>Prihodi od nefin. Im. i nadoknade šteta s osnova osiguranja</t>
  </si>
  <si>
    <t>Procjena 2020.</t>
  </si>
  <si>
    <t>Radio i TV prijemnici</t>
  </si>
  <si>
    <t>Ostala komunikacijska oprema</t>
  </si>
  <si>
    <t>Oprema za održavanje prostorija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</si>
  <si>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</si>
  <si>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</si>
  <si>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</si>
  <si>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</si>
  <si>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</si>
  <si>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</si>
  <si>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RAZLIKA- VIŠAK / MANJAK</t>
  </si>
  <si>
    <t>VIŠAK / MANJAK IZ PRETHODNE GODINE</t>
  </si>
  <si>
    <t>PRIMICI OD FINANCIJSKE IMOVINE I ZADUŽIVANJA</t>
  </si>
  <si>
    <t>IZDACI ZA FINANCIJSU IMOVINU I OTPLATU ZAJMOVA</t>
  </si>
  <si>
    <t>NETO FINANCIRANJE</t>
  </si>
  <si>
    <t>VIŠAK / MANJAK + NETO FINANCIRANJE</t>
  </si>
  <si>
    <t>Ravnatelj: ______________________</t>
  </si>
  <si>
    <t>Predsjednik Školskog odbora: ______________________</t>
  </si>
  <si>
    <t>Projekcija plana za 2020.</t>
  </si>
  <si>
    <t xml:space="preserve">OPĆI DIO </t>
  </si>
  <si>
    <t>Plan 2019.</t>
  </si>
  <si>
    <t>Procjena 2021.</t>
  </si>
  <si>
    <t xml:space="preserve">Plan 2019. </t>
  </si>
  <si>
    <t xml:space="preserve"> Procjena 2021.</t>
  </si>
  <si>
    <t>PROJEKCIJA PLANA ZA 2020. I 2021. GODINU</t>
  </si>
  <si>
    <t xml:space="preserve">Novi plan za 2019. </t>
  </si>
  <si>
    <t>Projekcija plana za 2021.</t>
  </si>
  <si>
    <t xml:space="preserve">Pokrivanje manjka iz 2018. </t>
  </si>
  <si>
    <t>AKCIJSKI PLAN SMANJENJA MANJKA IZ PRETHODNE GODINE</t>
  </si>
  <si>
    <t xml:space="preserve">Manjak u 2018. godini </t>
  </si>
  <si>
    <t xml:space="preserve">PLAN SMANJENJA MANJKA ZA 2019. GODINU </t>
  </si>
  <si>
    <t xml:space="preserve">I. IZMJENE I DOPUNE - Plan rashoda i izdataka 2019. i procjene 2020. i 2021. </t>
  </si>
  <si>
    <t>Povećanje/smanjenje</t>
  </si>
  <si>
    <t>Promidžbeni materijali</t>
  </si>
  <si>
    <t>Usluge platnog prometa</t>
  </si>
  <si>
    <t xml:space="preserve">I. IZMJENA I DOPUNA FINANCIJSKOG PLANA GLAZBENE ŠKOLE JOSIPA RUNJANINA ZA 2019. </t>
  </si>
  <si>
    <t>Elektronski mediji</t>
  </si>
  <si>
    <t>Auto gume</t>
  </si>
  <si>
    <t>Sudske pristojbe</t>
  </si>
  <si>
    <t>Ostale pristojbe i naknade</t>
  </si>
  <si>
    <t xml:space="preserve">                                 M.P.                                 04.06.2019.</t>
  </si>
  <si>
    <t>Datum: 04.06.2019.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</si>
</sst>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name val="Times New Roman"/>
      <family val="1"/>
      <charset val="238"/>
    </font>
    <font>
      <i/>
      <sz val="14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i/>
      <sz val="16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color rgb="FFFFFFFF"/>
      <name val="Arial"/>
      <family val="2"/>
      <charset val="238"/>
    </font>
    <font>
      <sz val="14"/>
      <color rgb="FFFFFFFF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381">
    <xf numFmtId="0" fontId="0" fillId="0" borderId="0" xfId="0"/>
    <xf numFmtId="3" fontId="7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1" xfId="0" quotePrefix="1" applyNumberFormat="1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/>
    <xf numFmtId="4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4" fontId="8" fillId="0" borderId="0" xfId="0" applyNumberFormat="1" applyFont="1"/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4" fontId="8" fillId="3" borderId="2" xfId="2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" fontId="8" fillId="0" borderId="2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center"/>
    </xf>
    <xf numFmtId="43" fontId="9" fillId="0" borderId="0" xfId="2" applyFont="1" applyBorder="1"/>
    <xf numFmtId="4" fontId="8" fillId="4" borderId="0" xfId="0" applyNumberFormat="1" applyFont="1" applyFill="1" applyBorder="1"/>
    <xf numFmtId="43" fontId="8" fillId="0" borderId="0" xfId="2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 applyAlignment="1">
      <alignment wrapText="1"/>
    </xf>
    <xf numFmtId="3" fontId="8" fillId="0" borderId="0" xfId="0" quotePrefix="1" applyNumberFormat="1" applyFont="1" applyBorder="1" applyAlignment="1">
      <alignment horizontal="left"/>
    </xf>
    <xf numFmtId="4" fontId="8" fillId="0" borderId="0" xfId="0" quotePrefix="1" applyNumberFormat="1" applyFont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4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 wrapText="1"/>
    </xf>
    <xf numFmtId="3" fontId="11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0" fontId="8" fillId="6" borderId="9" xfId="0" quotePrefix="1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 wrapText="1"/>
    </xf>
    <xf numFmtId="3" fontId="8" fillId="6" borderId="10" xfId="0" quotePrefix="1" applyNumberFormat="1" applyFont="1" applyFill="1" applyBorder="1" applyAlignment="1">
      <alignment horizontal="center" vertical="center" wrapText="1"/>
    </xf>
    <xf numFmtId="3" fontId="8" fillId="6" borderId="11" xfId="0" quotePrefix="1" applyNumberFormat="1" applyFont="1" applyFill="1" applyBorder="1" applyAlignment="1">
      <alignment horizontal="center" vertical="center" wrapText="1"/>
    </xf>
    <xf numFmtId="0" fontId="13" fillId="5" borderId="3" xfId="0" quotePrefix="1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/>
    <xf numFmtId="0" fontId="8" fillId="3" borderId="8" xfId="0" applyNumberFormat="1" applyFont="1" applyFill="1" applyBorder="1" applyAlignment="1">
      <alignment horizontal="center"/>
    </xf>
    <xf numFmtId="4" fontId="8" fillId="3" borderId="8" xfId="0" applyNumberFormat="1" applyFont="1" applyFill="1" applyBorder="1"/>
    <xf numFmtId="0" fontId="8" fillId="3" borderId="5" xfId="0" applyNumberFormat="1" applyFont="1" applyFill="1" applyBorder="1" applyAlignment="1">
      <alignment horizontal="center"/>
    </xf>
    <xf numFmtId="3" fontId="12" fillId="3" borderId="0" xfId="0" applyNumberFormat="1" applyFont="1" applyFill="1"/>
    <xf numFmtId="3" fontId="12" fillId="4" borderId="0" xfId="0" applyNumberFormat="1" applyFont="1" applyFill="1"/>
    <xf numFmtId="0" fontId="9" fillId="0" borderId="5" xfId="0" applyNumberFormat="1" applyFont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 wrapText="1"/>
    </xf>
    <xf numFmtId="0" fontId="9" fillId="7" borderId="5" xfId="0" applyNumberFormat="1" applyFont="1" applyFill="1" applyBorder="1" applyAlignment="1">
      <alignment horizontal="center"/>
    </xf>
    <xf numFmtId="0" fontId="9" fillId="7" borderId="5" xfId="0" applyNumberFormat="1" applyFont="1" applyFill="1" applyBorder="1" applyAlignment="1">
      <alignment horizontal="center" wrapText="1"/>
    </xf>
    <xf numFmtId="3" fontId="7" fillId="7" borderId="0" xfId="0" applyNumberFormat="1" applyFont="1" applyFill="1"/>
    <xf numFmtId="0" fontId="9" fillId="0" borderId="5" xfId="0" applyNumberFormat="1" applyFont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/>
    <xf numFmtId="0" fontId="9" fillId="4" borderId="2" xfId="0" applyNumberFormat="1" applyFont="1" applyFill="1" applyBorder="1"/>
    <xf numFmtId="0" fontId="9" fillId="7" borderId="4" xfId="0" applyNumberFormat="1" applyFont="1" applyFill="1" applyBorder="1" applyAlignment="1">
      <alignment horizontal="center"/>
    </xf>
    <xf numFmtId="0" fontId="9" fillId="7" borderId="4" xfId="0" applyNumberFormat="1" applyFont="1" applyFill="1" applyBorder="1" applyAlignment="1">
      <alignment horizontal="center" wrapText="1"/>
    </xf>
    <xf numFmtId="3" fontId="12" fillId="7" borderId="0" xfId="0" applyNumberFormat="1" applyFont="1" applyFill="1"/>
    <xf numFmtId="0" fontId="9" fillId="4" borderId="4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Border="1" applyAlignment="1">
      <alignment horizontal="center" wrapText="1"/>
    </xf>
    <xf numFmtId="3" fontId="9" fillId="7" borderId="2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0" fontId="9" fillId="7" borderId="6" xfId="0" applyNumberFormat="1" applyFont="1" applyFill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7" borderId="7" xfId="0" applyNumberFormat="1" applyFont="1" applyFill="1" applyBorder="1" applyAlignment="1">
      <alignment horizontal="center"/>
    </xf>
    <xf numFmtId="0" fontId="9" fillId="7" borderId="15" xfId="0" applyNumberFormat="1" applyFont="1" applyFill="1" applyBorder="1" applyAlignment="1">
      <alignment horizontal="center"/>
    </xf>
    <xf numFmtId="0" fontId="13" fillId="5" borderId="3" xfId="0" applyNumberFormat="1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wrapText="1"/>
    </xf>
    <xf numFmtId="3" fontId="8" fillId="3" borderId="4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 wrapText="1" shrinkToFit="1"/>
    </xf>
    <xf numFmtId="49" fontId="8" fillId="3" borderId="5" xfId="0" applyNumberFormat="1" applyFont="1" applyFill="1" applyBorder="1" applyAlignment="1">
      <alignment horizontal="center" shrinkToFit="1"/>
    </xf>
    <xf numFmtId="49" fontId="9" fillId="7" borderId="5" xfId="0" applyNumberFormat="1" applyFont="1" applyFill="1" applyBorder="1" applyAlignment="1">
      <alignment horizontal="center" shrinkToFit="1"/>
    </xf>
    <xf numFmtId="0" fontId="9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shrinkToFit="1"/>
    </xf>
    <xf numFmtId="0" fontId="9" fillId="4" borderId="5" xfId="0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shrinkToFit="1"/>
    </xf>
    <xf numFmtId="49" fontId="8" fillId="3" borderId="2" xfId="0" applyNumberFormat="1" applyFont="1" applyFill="1" applyBorder="1" applyAlignment="1">
      <alignment horizontal="center" shrinkToFit="1"/>
    </xf>
    <xf numFmtId="49" fontId="9" fillId="7" borderId="2" xfId="0" applyNumberFormat="1" applyFont="1" applyFill="1" applyBorder="1" applyAlignment="1">
      <alignment horizontal="center" shrinkToFit="1"/>
    </xf>
    <xf numFmtId="49" fontId="9" fillId="4" borderId="2" xfId="0" applyNumberFormat="1" applyFont="1" applyFill="1" applyBorder="1" applyAlignment="1">
      <alignment horizontal="center" shrinkToFit="1"/>
    </xf>
    <xf numFmtId="49" fontId="9" fillId="0" borderId="2" xfId="0" applyNumberFormat="1" applyFont="1" applyBorder="1" applyAlignment="1">
      <alignment horizontal="center" shrinkToFit="1"/>
    </xf>
    <xf numFmtId="0" fontId="9" fillId="3" borderId="2" xfId="0" applyNumberFormat="1" applyFont="1" applyFill="1" applyBorder="1" applyAlignment="1">
      <alignment horizontal="center"/>
    </xf>
    <xf numFmtId="0" fontId="8" fillId="3" borderId="2" xfId="0" quotePrefix="1" applyNumberFormat="1" applyFont="1" applyFill="1" applyBorder="1" applyAlignment="1">
      <alignment horizontal="center" vertical="justify"/>
    </xf>
    <xf numFmtId="0" fontId="9" fillId="4" borderId="0" xfId="0" applyNumberFormat="1" applyFont="1" applyFill="1" applyBorder="1" applyAlignment="1">
      <alignment horizontal="center"/>
    </xf>
    <xf numFmtId="0" fontId="8" fillId="4" borderId="0" xfId="0" quotePrefix="1" applyNumberFormat="1" applyFont="1" applyFill="1" applyBorder="1" applyAlignment="1">
      <alignment horizontal="center" vertical="justify"/>
    </xf>
    <xf numFmtId="3" fontId="8" fillId="4" borderId="0" xfId="0" applyNumberFormat="1" applyFont="1" applyFill="1" applyBorder="1"/>
    <xf numFmtId="0" fontId="9" fillId="0" borderId="0" xfId="0" applyNumberFormat="1" applyFont="1" applyBorder="1"/>
    <xf numFmtId="3" fontId="8" fillId="0" borderId="0" xfId="0" applyNumberFormat="1" applyFont="1" applyBorder="1" applyAlignment="1"/>
    <xf numFmtId="3" fontId="15" fillId="0" borderId="0" xfId="0" applyNumberFormat="1" applyFont="1"/>
    <xf numFmtId="4" fontId="8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0" xfId="0" applyNumberFormat="1" applyFont="1"/>
    <xf numFmtId="3" fontId="16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left" indent="1"/>
    </xf>
    <xf numFmtId="0" fontId="9" fillId="4" borderId="0" xfId="0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4" fontId="17" fillId="4" borderId="4" xfId="0" applyNumberFormat="1" applyFont="1" applyFill="1" applyBorder="1" applyAlignment="1">
      <alignment horizontal="center" vertical="center" wrapText="1"/>
    </xf>
    <xf numFmtId="4" fontId="13" fillId="8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" fontId="17" fillId="7" borderId="4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/>
    </xf>
    <xf numFmtId="4" fontId="17" fillId="3" borderId="2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3" fontId="8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/>
    </xf>
    <xf numFmtId="3" fontId="8" fillId="3" borderId="21" xfId="0" applyNumberFormat="1" applyFont="1" applyFill="1" applyBorder="1" applyAlignment="1">
      <alignment horizontal="center"/>
    </xf>
    <xf numFmtId="4" fontId="8" fillId="3" borderId="12" xfId="0" applyNumberFormat="1" applyFont="1" applyFill="1" applyBorder="1"/>
    <xf numFmtId="4" fontId="8" fillId="3" borderId="8" xfId="0" applyNumberFormat="1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164" fontId="13" fillId="5" borderId="4" xfId="0" applyNumberFormat="1" applyFont="1" applyFill="1" applyBorder="1" applyAlignment="1">
      <alignment horizontal="right" vertical="center" wrapText="1"/>
    </xf>
    <xf numFmtId="4" fontId="13" fillId="5" borderId="4" xfId="0" applyNumberFormat="1" applyFont="1" applyFill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8" fillId="3" borderId="8" xfId="0" applyNumberFormat="1" applyFont="1" applyFill="1" applyBorder="1" applyAlignment="1">
      <alignment horizontal="right"/>
    </xf>
    <xf numFmtId="164" fontId="8" fillId="3" borderId="5" xfId="0" applyNumberFormat="1" applyFont="1" applyFill="1" applyBorder="1" applyAlignment="1">
      <alignment horizontal="right"/>
    </xf>
    <xf numFmtId="164" fontId="9" fillId="7" borderId="5" xfId="0" applyNumberFormat="1" applyFont="1" applyFill="1" applyBorder="1" applyAlignment="1">
      <alignment horizontal="right"/>
    </xf>
    <xf numFmtId="4" fontId="9" fillId="7" borderId="5" xfId="0" applyNumberFormat="1" applyFont="1" applyFill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9" fillId="7" borderId="2" xfId="0" applyNumberFormat="1" applyFont="1" applyFill="1" applyBorder="1" applyAlignment="1">
      <alignment horizontal="right"/>
    </xf>
    <xf numFmtId="4" fontId="9" fillId="7" borderId="2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4" fontId="9" fillId="4" borderId="5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164" fontId="9" fillId="7" borderId="4" xfId="0" applyNumberFormat="1" applyFont="1" applyFill="1" applyBorder="1" applyAlignment="1">
      <alignment horizontal="right"/>
    </xf>
    <xf numFmtId="4" fontId="9" fillId="7" borderId="4" xfId="0" applyNumberFormat="1" applyFont="1" applyFill="1" applyBorder="1" applyAlignment="1">
      <alignment horizontal="right"/>
    </xf>
    <xf numFmtId="164" fontId="9" fillId="4" borderId="4" xfId="0" applyNumberFormat="1" applyFont="1" applyFill="1" applyBorder="1" applyAlignment="1">
      <alignment horizontal="right"/>
    </xf>
    <xf numFmtId="4" fontId="9" fillId="4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/>
    </xf>
    <xf numFmtId="4" fontId="14" fillId="5" borderId="4" xfId="0" applyNumberFormat="1" applyFont="1" applyFill="1" applyBorder="1" applyAlignment="1">
      <alignment horizontal="right"/>
    </xf>
    <xf numFmtId="164" fontId="8" fillId="3" borderId="4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4" borderId="5" xfId="0" applyNumberFormat="1" applyFont="1" applyFill="1" applyBorder="1" applyAlignment="1">
      <alignment horizontal="right"/>
    </xf>
    <xf numFmtId="4" fontId="8" fillId="7" borderId="2" xfId="0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4" fontId="17" fillId="7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" fontId="17" fillId="7" borderId="2" xfId="0" applyNumberFormat="1" applyFont="1" applyFill="1" applyBorder="1" applyAlignment="1">
      <alignment horizontal="center" vertical="center" wrapText="1"/>
    </xf>
    <xf numFmtId="4" fontId="17" fillId="3" borderId="22" xfId="0" applyNumberFormat="1" applyFont="1" applyFill="1" applyBorder="1" applyAlignment="1">
      <alignment horizontal="center" vertical="center" wrapText="1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13" fillId="8" borderId="4" xfId="5" applyNumberFormat="1" applyFont="1" applyFill="1" applyBorder="1" applyAlignment="1">
      <alignment horizontal="right" vertical="center" wrapText="1"/>
    </xf>
    <xf numFmtId="4" fontId="8" fillId="3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/>
    </xf>
    <xf numFmtId="4" fontId="8" fillId="3" borderId="5" xfId="5" applyNumberFormat="1" applyFont="1" applyFill="1" applyBorder="1" applyAlignment="1">
      <alignment horizontal="right" wrapText="1"/>
    </xf>
    <xf numFmtId="4" fontId="9" fillId="7" borderId="5" xfId="5" applyNumberFormat="1" applyFont="1" applyFill="1" applyBorder="1" applyAlignment="1">
      <alignment horizontal="right" wrapText="1"/>
    </xf>
    <xf numFmtId="4" fontId="9" fillId="7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 wrapText="1"/>
    </xf>
    <xf numFmtId="4" fontId="8" fillId="3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 wrapText="1"/>
    </xf>
    <xf numFmtId="4" fontId="9" fillId="4" borderId="5" xfId="5" applyNumberFormat="1" applyFont="1" applyFill="1" applyBorder="1" applyAlignment="1">
      <alignment horizontal="right"/>
    </xf>
    <xf numFmtId="4" fontId="9" fillId="4" borderId="2" xfId="5" applyNumberFormat="1" applyFont="1" applyFill="1" applyBorder="1" applyAlignment="1">
      <alignment horizontal="right" wrapText="1"/>
    </xf>
    <xf numFmtId="4" fontId="9" fillId="7" borderId="4" xfId="5" applyNumberFormat="1" applyFont="1" applyFill="1" applyBorder="1" applyAlignment="1">
      <alignment horizontal="right" wrapText="1"/>
    </xf>
    <xf numFmtId="4" fontId="9" fillId="4" borderId="4" xfId="5" applyNumberFormat="1" applyFont="1" applyFill="1" applyBorder="1" applyAlignment="1">
      <alignment horizontal="right" wrapText="1"/>
    </xf>
    <xf numFmtId="4" fontId="9" fillId="4" borderId="4" xfId="5" applyNumberFormat="1" applyFont="1" applyFill="1" applyBorder="1" applyAlignment="1">
      <alignment horizontal="right"/>
    </xf>
    <xf numFmtId="4" fontId="9" fillId="0" borderId="4" xfId="5" applyNumberFormat="1" applyFont="1" applyFill="1" applyBorder="1" applyAlignment="1">
      <alignment horizontal="right" wrapText="1"/>
    </xf>
    <xf numFmtId="4" fontId="9" fillId="0" borderId="4" xfId="5" applyNumberFormat="1" applyFont="1" applyBorder="1" applyAlignment="1">
      <alignment horizontal="right" wrapText="1"/>
    </xf>
    <xf numFmtId="4" fontId="14" fillId="8" borderId="4" xfId="5" applyNumberFormat="1" applyFont="1" applyFill="1" applyBorder="1" applyAlignment="1">
      <alignment horizontal="right"/>
    </xf>
    <xf numFmtId="4" fontId="9" fillId="0" borderId="5" xfId="5" applyNumberFormat="1" applyFont="1" applyFill="1" applyBorder="1" applyAlignment="1">
      <alignment horizontal="right"/>
    </xf>
    <xf numFmtId="4" fontId="8" fillId="7" borderId="2" xfId="5" applyNumberFormat="1" applyFont="1" applyFill="1" applyBorder="1" applyAlignment="1">
      <alignment horizontal="right"/>
    </xf>
    <xf numFmtId="4" fontId="8" fillId="4" borderId="2" xfId="5" applyNumberFormat="1" applyFont="1" applyFill="1" applyBorder="1" applyAlignment="1">
      <alignment horizontal="right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8" fillId="3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/>
    </xf>
    <xf numFmtId="4" fontId="9" fillId="7" borderId="5" xfId="5" applyNumberFormat="1" applyFont="1" applyFill="1" applyBorder="1" applyAlignment="1">
      <alignment horizontal="right"/>
    </xf>
    <xf numFmtId="4" fontId="8" fillId="3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/>
    </xf>
    <xf numFmtId="4" fontId="9" fillId="4" borderId="5" xfId="5" applyNumberFormat="1" applyFont="1" applyFill="1" applyBorder="1" applyAlignment="1">
      <alignment horizontal="right"/>
    </xf>
    <xf numFmtId="4" fontId="9" fillId="4" borderId="4" xfId="5" applyNumberFormat="1" applyFont="1" applyFill="1" applyBorder="1" applyAlignment="1">
      <alignment horizontal="right"/>
    </xf>
    <xf numFmtId="4" fontId="9" fillId="0" borderId="5" xfId="5" applyNumberFormat="1" applyFont="1" applyFill="1" applyBorder="1" applyAlignment="1">
      <alignment horizontal="right"/>
    </xf>
    <xf numFmtId="4" fontId="8" fillId="7" borderId="2" xfId="5" applyNumberFormat="1" applyFont="1" applyFill="1" applyBorder="1" applyAlignment="1">
      <alignment horizontal="right"/>
    </xf>
    <xf numFmtId="4" fontId="8" fillId="4" borderId="2" xfId="5" applyNumberFormat="1" applyFont="1" applyFill="1" applyBorder="1" applyAlignment="1">
      <alignment horizontal="right"/>
    </xf>
    <xf numFmtId="4" fontId="9" fillId="7" borderId="4" xfId="5" applyNumberFormat="1" applyFont="1" applyFill="1" applyBorder="1" applyAlignment="1">
      <alignment horizontal="right"/>
    </xf>
    <xf numFmtId="4" fontId="14" fillId="5" borderId="4" xfId="5" applyNumberFormat="1" applyFont="1" applyFill="1" applyBorder="1" applyAlignment="1">
      <alignment horizontal="right"/>
    </xf>
    <xf numFmtId="4" fontId="13" fillId="5" borderId="4" xfId="5" applyNumberFormat="1" applyFont="1" applyFill="1" applyBorder="1" applyAlignment="1">
      <alignment horizontal="right" vertical="center" wrapText="1"/>
    </xf>
    <xf numFmtId="4" fontId="9" fillId="4" borderId="2" xfId="5" applyNumberFormat="1" applyFont="1" applyFill="1" applyBorder="1" applyAlignment="1">
      <alignment horizontal="right"/>
    </xf>
    <xf numFmtId="4" fontId="9" fillId="0" borderId="4" xfId="5" applyNumberFormat="1" applyFont="1" applyFill="1" applyBorder="1" applyAlignment="1">
      <alignment horizontal="right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13" fillId="5" borderId="4" xfId="5" applyNumberFormat="1" applyFont="1" applyFill="1" applyBorder="1" applyAlignment="1">
      <alignment horizontal="right" vertical="center" wrapText="1"/>
    </xf>
    <xf numFmtId="4" fontId="18" fillId="3" borderId="8" xfId="8" applyNumberFormat="1" applyFont="1" applyFill="1" applyBorder="1"/>
    <xf numFmtId="4" fontId="18" fillId="3" borderId="5" xfId="8" applyNumberFormat="1" applyFont="1" applyFill="1" applyBorder="1"/>
    <xf numFmtId="164" fontId="19" fillId="7" borderId="2" xfId="8" applyNumberFormat="1" applyFont="1" applyFill="1" applyBorder="1" applyAlignment="1"/>
    <xf numFmtId="164" fontId="19" fillId="0" borderId="2" xfId="8" applyNumberFormat="1" applyFont="1" applyBorder="1" applyAlignment="1"/>
    <xf numFmtId="164" fontId="18" fillId="3" borderId="2" xfId="8" applyNumberFormat="1" applyFont="1" applyFill="1" applyBorder="1" applyAlignment="1"/>
    <xf numFmtId="164" fontId="18" fillId="3" borderId="8" xfId="8" applyNumberFormat="1" applyFont="1" applyFill="1" applyBorder="1" applyAlignment="1"/>
    <xf numFmtId="164" fontId="18" fillId="3" borderId="5" xfId="8" applyNumberFormat="1" applyFont="1" applyFill="1" applyBorder="1" applyAlignment="1"/>
    <xf numFmtId="164" fontId="13" fillId="5" borderId="2" xfId="8" applyNumberFormat="1" applyFont="1" applyFill="1" applyBorder="1" applyAlignment="1"/>
    <xf numFmtId="164" fontId="19" fillId="3" borderId="2" xfId="8" applyNumberFormat="1" applyFont="1" applyFill="1" applyBorder="1" applyAlignment="1"/>
    <xf numFmtId="164" fontId="19" fillId="4" borderId="2" xfId="8" applyNumberFormat="1" applyFont="1" applyFill="1" applyBorder="1" applyAlignment="1"/>
    <xf numFmtId="4" fontId="0" fillId="0" borderId="0" xfId="0" applyNumberFormat="1"/>
    <xf numFmtId="0" fontId="23" fillId="0" borderId="0" xfId="6" applyFont="1"/>
    <xf numFmtId="0" fontId="22" fillId="4" borderId="23" xfId="6" applyFont="1" applyFill="1" applyBorder="1"/>
    <xf numFmtId="49" fontId="22" fillId="4" borderId="24" xfId="6" applyNumberFormat="1" applyFont="1" applyFill="1" applyBorder="1" applyAlignment="1">
      <alignment horizontal="center" wrapText="1"/>
    </xf>
    <xf numFmtId="49" fontId="22" fillId="4" borderId="25" xfId="6" applyNumberFormat="1" applyFont="1" applyFill="1" applyBorder="1" applyAlignment="1">
      <alignment horizontal="center" wrapText="1"/>
    </xf>
    <xf numFmtId="0" fontId="22" fillId="4" borderId="26" xfId="6" applyFont="1" applyFill="1" applyBorder="1"/>
    <xf numFmtId="4" fontId="22" fillId="4" borderId="6" xfId="6" applyNumberFormat="1" applyFont="1" applyFill="1" applyBorder="1" applyAlignment="1">
      <alignment horizontal="right" wrapText="1"/>
    </xf>
    <xf numFmtId="4" fontId="22" fillId="4" borderId="5" xfId="6" applyNumberFormat="1" applyFont="1" applyFill="1" applyBorder="1" applyAlignment="1">
      <alignment horizontal="right" wrapText="1"/>
    </xf>
    <xf numFmtId="4" fontId="22" fillId="4" borderId="27" xfId="6" applyNumberFormat="1" applyFont="1" applyFill="1" applyBorder="1" applyAlignment="1">
      <alignment horizontal="right" wrapText="1"/>
    </xf>
    <xf numFmtId="0" fontId="23" fillId="4" borderId="28" xfId="6" applyFont="1" applyFill="1" applyBorder="1"/>
    <xf numFmtId="4" fontId="23" fillId="4" borderId="2" xfId="6" applyNumberFormat="1" applyFont="1" applyFill="1" applyBorder="1" applyAlignment="1">
      <alignment horizontal="right" wrapText="1"/>
    </xf>
    <xf numFmtId="4" fontId="22" fillId="4" borderId="2" xfId="6" applyNumberFormat="1" applyFont="1" applyFill="1" applyBorder="1" applyAlignment="1">
      <alignment horizontal="right" wrapText="1"/>
    </xf>
    <xf numFmtId="4" fontId="23" fillId="4" borderId="29" xfId="6" applyNumberFormat="1" applyFont="1" applyFill="1" applyBorder="1" applyAlignment="1">
      <alignment horizontal="right" wrapText="1"/>
    </xf>
    <xf numFmtId="0" fontId="22" fillId="4" borderId="28" xfId="6" applyFont="1" applyFill="1" applyBorder="1"/>
    <xf numFmtId="3" fontId="22" fillId="4" borderId="30" xfId="6" applyNumberFormat="1" applyFont="1" applyFill="1" applyBorder="1" applyAlignment="1">
      <alignment horizontal="left"/>
    </xf>
    <xf numFmtId="4" fontId="22" fillId="4" borderId="8" xfId="6" applyNumberFormat="1" applyFont="1" applyFill="1" applyBorder="1" applyAlignment="1">
      <alignment horizontal="right"/>
    </xf>
    <xf numFmtId="4" fontId="22" fillId="4" borderId="12" xfId="6" applyNumberFormat="1" applyFont="1" applyFill="1" applyBorder="1" applyAlignment="1">
      <alignment horizontal="right"/>
    </xf>
    <xf numFmtId="3" fontId="23" fillId="4" borderId="0" xfId="6" applyNumberFormat="1" applyFont="1" applyFill="1" applyBorder="1" applyAlignment="1">
      <alignment horizontal="left"/>
    </xf>
    <xf numFmtId="3" fontId="23" fillId="4" borderId="0" xfId="6" applyNumberFormat="1" applyFont="1" applyFill="1" applyBorder="1" applyAlignment="1">
      <alignment horizontal="right"/>
    </xf>
    <xf numFmtId="3" fontId="23" fillId="4" borderId="31" xfId="6" applyNumberFormat="1" applyFont="1" applyFill="1" applyBorder="1" applyAlignment="1">
      <alignment horizontal="left"/>
    </xf>
    <xf numFmtId="3" fontId="23" fillId="4" borderId="24" xfId="6" applyNumberFormat="1" applyFont="1" applyFill="1" applyBorder="1" applyAlignment="1">
      <alignment horizontal="right" wrapText="1"/>
    </xf>
    <xf numFmtId="3" fontId="23" fillId="4" borderId="14" xfId="6" applyNumberFormat="1" applyFont="1" applyFill="1" applyBorder="1" applyAlignment="1">
      <alignment horizontal="right" wrapText="1"/>
    </xf>
    <xf numFmtId="0" fontId="24" fillId="4" borderId="30" xfId="6" applyNumberFormat="1" applyFont="1" applyFill="1" applyBorder="1" applyAlignment="1">
      <alignment horizontal="left"/>
    </xf>
    <xf numFmtId="0" fontId="24" fillId="4" borderId="0" xfId="6" applyNumberFormat="1" applyFont="1" applyFill="1" applyBorder="1" applyAlignment="1">
      <alignment horizontal="left"/>
    </xf>
    <xf numFmtId="3" fontId="25" fillId="4" borderId="0" xfId="6" applyNumberFormat="1" applyFont="1" applyFill="1" applyBorder="1" applyAlignment="1">
      <alignment horizontal="right"/>
    </xf>
    <xf numFmtId="0" fontId="22" fillId="0" borderId="0" xfId="6" applyFont="1" applyBorder="1" applyAlignment="1">
      <alignment wrapText="1"/>
    </xf>
    <xf numFmtId="3" fontId="22" fillId="0" borderId="0" xfId="6" applyNumberFormat="1" applyFont="1" applyBorder="1"/>
    <xf numFmtId="0" fontId="23" fillId="4" borderId="32" xfId="6" applyNumberFormat="1" applyFont="1" applyFill="1" applyBorder="1" applyAlignment="1">
      <alignment horizontal="left" wrapText="1"/>
    </xf>
    <xf numFmtId="4" fontId="23" fillId="4" borderId="33" xfId="6" applyNumberFormat="1" applyFont="1" applyFill="1" applyBorder="1" applyAlignment="1">
      <alignment horizontal="right" wrapText="1"/>
    </xf>
    <xf numFmtId="4" fontId="23" fillId="4" borderId="34" xfId="6" applyNumberFormat="1" applyFont="1" applyFill="1" applyBorder="1" applyAlignment="1">
      <alignment horizontal="right" wrapText="1"/>
    </xf>
    <xf numFmtId="0" fontId="23" fillId="4" borderId="35" xfId="6" applyNumberFormat="1" applyFont="1" applyFill="1" applyBorder="1" applyAlignment="1">
      <alignment horizontal="left"/>
    </xf>
    <xf numFmtId="4" fontId="23" fillId="4" borderId="36" xfId="6" applyNumberFormat="1" applyFont="1" applyFill="1" applyBorder="1" applyAlignment="1">
      <alignment horizontal="right"/>
    </xf>
    <xf numFmtId="4" fontId="23" fillId="4" borderId="37" xfId="6" applyNumberFormat="1" applyFont="1" applyFill="1" applyBorder="1" applyAlignment="1">
      <alignment horizontal="right"/>
    </xf>
    <xf numFmtId="0" fontId="23" fillId="4" borderId="38" xfId="6" applyNumberFormat="1" applyFont="1" applyFill="1" applyBorder="1"/>
    <xf numFmtId="4" fontId="23" fillId="4" borderId="39" xfId="6" applyNumberFormat="1" applyFont="1" applyFill="1" applyBorder="1" applyAlignment="1">
      <alignment horizontal="right"/>
    </xf>
    <xf numFmtId="4" fontId="23" fillId="4" borderId="40" xfId="6" applyNumberFormat="1" applyFont="1" applyFill="1" applyBorder="1" applyAlignment="1">
      <alignment horizontal="right"/>
    </xf>
    <xf numFmtId="0" fontId="26" fillId="4" borderId="0" xfId="6" applyNumberFormat="1" applyFont="1" applyFill="1" applyBorder="1"/>
    <xf numFmtId="4" fontId="26" fillId="4" borderId="0" xfId="6" applyNumberFormat="1" applyFont="1" applyFill="1" applyBorder="1" applyAlignment="1">
      <alignment horizontal="right"/>
    </xf>
    <xf numFmtId="0" fontId="23" fillId="4" borderId="41" xfId="6" applyNumberFormat="1" applyFont="1" applyFill="1" applyBorder="1" applyAlignment="1">
      <alignment horizontal="left"/>
    </xf>
    <xf numFmtId="4" fontId="22" fillId="4" borderId="42" xfId="6" applyNumberFormat="1" applyFont="1" applyFill="1" applyBorder="1" applyAlignment="1">
      <alignment horizontal="right"/>
    </xf>
    <xf numFmtId="4" fontId="22" fillId="4" borderId="43" xfId="6" applyNumberFormat="1" applyFont="1" applyFill="1" applyBorder="1" applyAlignment="1">
      <alignment horizontal="right"/>
    </xf>
    <xf numFmtId="0" fontId="23" fillId="0" borderId="0" xfId="0" applyFont="1"/>
    <xf numFmtId="0" fontId="9" fillId="0" borderId="0" xfId="0" applyFont="1"/>
    <xf numFmtId="3" fontId="6" fillId="3" borderId="19" xfId="0" applyNumberFormat="1" applyFont="1" applyFill="1" applyBorder="1" applyAlignment="1">
      <alignment horizontal="center" vertical="center" wrapText="1"/>
    </xf>
    <xf numFmtId="0" fontId="23" fillId="4" borderId="0" xfId="6" applyNumberFormat="1" applyFont="1" applyFill="1" applyBorder="1" applyAlignment="1">
      <alignment horizontal="left"/>
    </xf>
    <xf numFmtId="4" fontId="22" fillId="4" borderId="0" xfId="6" applyNumberFormat="1" applyFont="1" applyFill="1" applyBorder="1" applyAlignment="1">
      <alignment horizontal="right"/>
    </xf>
    <xf numFmtId="164" fontId="9" fillId="0" borderId="45" xfId="0" applyNumberFormat="1" applyFont="1" applyBorder="1"/>
    <xf numFmtId="0" fontId="8" fillId="0" borderId="44" xfId="0" applyNumberFormat="1" applyFont="1" applyBorder="1" applyAlignment="1">
      <alignment horizontal="center" wrapText="1"/>
    </xf>
    <xf numFmtId="3" fontId="8" fillId="3" borderId="38" xfId="0" applyNumberFormat="1" applyFont="1" applyFill="1" applyBorder="1" applyAlignment="1">
      <alignment horizontal="center"/>
    </xf>
    <xf numFmtId="4" fontId="22" fillId="3" borderId="44" xfId="6" applyNumberFormat="1" applyFont="1" applyFill="1" applyBorder="1" applyAlignment="1">
      <alignment horizontal="right"/>
    </xf>
    <xf numFmtId="4" fontId="25" fillId="4" borderId="39" xfId="6" applyNumberFormat="1" applyFont="1" applyFill="1" applyBorder="1" applyAlignment="1">
      <alignment horizontal="right"/>
    </xf>
    <xf numFmtId="4" fontId="8" fillId="3" borderId="6" xfId="0" applyNumberFormat="1" applyFont="1" applyFill="1" applyBorder="1" applyAlignment="1">
      <alignment horizontal="right"/>
    </xf>
    <xf numFmtId="4" fontId="8" fillId="3" borderId="6" xfId="5" applyNumberFormat="1" applyFont="1" applyFill="1" applyBorder="1" applyAlignment="1">
      <alignment horizontal="right"/>
    </xf>
    <xf numFmtId="0" fontId="8" fillId="3" borderId="41" xfId="0" applyNumberFormat="1" applyFont="1" applyFill="1" applyBorder="1" applyAlignment="1">
      <alignment horizontal="center"/>
    </xf>
    <xf numFmtId="0" fontId="8" fillId="3" borderId="42" xfId="0" applyNumberFormat="1" applyFont="1" applyFill="1" applyBorder="1" applyAlignment="1">
      <alignment horizontal="center"/>
    </xf>
    <xf numFmtId="4" fontId="17" fillId="3" borderId="42" xfId="0" applyNumberFormat="1" applyFont="1" applyFill="1" applyBorder="1" applyAlignment="1">
      <alignment horizontal="center" vertical="center" wrapText="1"/>
    </xf>
    <xf numFmtId="4" fontId="8" fillId="3" borderId="42" xfId="5" applyNumberFormat="1" applyFont="1" applyFill="1" applyBorder="1" applyAlignment="1">
      <alignment horizontal="right"/>
    </xf>
    <xf numFmtId="4" fontId="8" fillId="3" borderId="42" xfId="0" applyNumberFormat="1" applyFont="1" applyFill="1" applyBorder="1" applyAlignment="1">
      <alignment horizontal="right"/>
    </xf>
    <xf numFmtId="4" fontId="8" fillId="3" borderId="42" xfId="0" applyNumberFormat="1" applyFont="1" applyFill="1" applyBorder="1" applyAlignment="1">
      <alignment horizontal="center" vertical="center" wrapText="1"/>
    </xf>
    <xf numFmtId="4" fontId="8" fillId="3" borderId="43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164" fontId="19" fillId="7" borderId="5" xfId="8" applyNumberFormat="1" applyFont="1" applyFill="1" applyBorder="1" applyAlignment="1"/>
    <xf numFmtId="164" fontId="19" fillId="0" borderId="5" xfId="8" applyNumberFormat="1" applyFont="1" applyBorder="1" applyAlignment="1"/>
    <xf numFmtId="164" fontId="19" fillId="7" borderId="4" xfId="8" applyNumberFormat="1" applyFont="1" applyFill="1" applyBorder="1" applyAlignment="1"/>
    <xf numFmtId="164" fontId="19" fillId="0" borderId="4" xfId="8" applyNumberFormat="1" applyFont="1" applyBorder="1" applyAlignment="1"/>
    <xf numFmtId="164" fontId="19" fillId="4" borderId="4" xfId="8" applyNumberFormat="1" applyFont="1" applyFill="1" applyBorder="1" applyAlignment="1"/>
    <xf numFmtId="164" fontId="13" fillId="5" borderId="4" xfId="8" applyNumberFormat="1" applyFont="1" applyFill="1" applyBorder="1" applyAlignment="1"/>
    <xf numFmtId="164" fontId="19" fillId="3" borderId="4" xfId="8" applyNumberFormat="1" applyFont="1" applyFill="1" applyBorder="1" applyAlignment="1"/>
    <xf numFmtId="164" fontId="19" fillId="4" borderId="5" xfId="8" applyNumberFormat="1" applyFont="1" applyFill="1" applyBorder="1" applyAlignment="1"/>
    <xf numFmtId="3" fontId="16" fillId="0" borderId="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 vertical="center" wrapText="1"/>
    </xf>
    <xf numFmtId="4" fontId="28" fillId="9" borderId="4" xfId="0" applyNumberFormat="1" applyFont="1" applyFill="1" applyBorder="1" applyAlignment="1">
      <alignment horizontal="right" vertical="center" wrapText="1"/>
    </xf>
    <xf numFmtId="4" fontId="8" fillId="10" borderId="42" xfId="0" applyNumberFormat="1" applyFont="1" applyFill="1" applyBorder="1" applyAlignment="1">
      <alignment horizontal="right"/>
    </xf>
    <xf numFmtId="4" fontId="8" fillId="10" borderId="6" xfId="0" applyNumberFormat="1" applyFont="1" applyFill="1" applyBorder="1" applyAlignment="1">
      <alignment horizontal="right"/>
    </xf>
    <xf numFmtId="4" fontId="8" fillId="10" borderId="2" xfId="0" applyNumberFormat="1" applyFont="1" applyFill="1" applyBorder="1" applyAlignment="1">
      <alignment horizontal="right"/>
    </xf>
    <xf numFmtId="4" fontId="8" fillId="10" borderId="4" xfId="0" applyNumberFormat="1" applyFont="1" applyFill="1" applyBorder="1" applyAlignment="1">
      <alignment horizontal="right"/>
    </xf>
    <xf numFmtId="4" fontId="8" fillId="10" borderId="8" xfId="0" applyNumberFormat="1" applyFont="1" applyFill="1" applyBorder="1" applyAlignment="1">
      <alignment horizontal="right"/>
    </xf>
    <xf numFmtId="4" fontId="8" fillId="10" borderId="5" xfId="0" applyNumberFormat="1" applyFont="1" applyFill="1" applyBorder="1" applyAlignment="1">
      <alignment horizontal="right"/>
    </xf>
    <xf numFmtId="4" fontId="9" fillId="11" borderId="5" xfId="0" applyNumberFormat="1" applyFont="1" applyFill="1" applyBorder="1" applyAlignment="1">
      <alignment horizontal="right"/>
    </xf>
    <xf numFmtId="4" fontId="9" fillId="11" borderId="5" xfId="5" applyNumberFormat="1" applyFont="1" applyFill="1" applyBorder="1" applyAlignment="1">
      <alignment horizontal="right"/>
    </xf>
    <xf numFmtId="4" fontId="8" fillId="10" borderId="2" xfId="5" applyNumberFormat="1" applyFont="1" applyFill="1" applyBorder="1" applyAlignment="1">
      <alignment horizontal="right"/>
    </xf>
    <xf numFmtId="4" fontId="9" fillId="11" borderId="2" xfId="5" applyNumberFormat="1" applyFont="1" applyFill="1" applyBorder="1" applyAlignment="1">
      <alignment horizontal="right"/>
    </xf>
    <xf numFmtId="4" fontId="9" fillId="12" borderId="2" xfId="5" applyNumberFormat="1" applyFont="1" applyFill="1" applyBorder="1" applyAlignment="1">
      <alignment horizontal="right"/>
    </xf>
    <xf numFmtId="4" fontId="8" fillId="10" borderId="2" xfId="5" applyNumberFormat="1" applyFont="1" applyFill="1" applyBorder="1" applyAlignment="1">
      <alignment horizontal="right" wrapText="1"/>
    </xf>
    <xf numFmtId="4" fontId="9" fillId="11" borderId="4" xfId="5" applyNumberFormat="1" applyFont="1" applyFill="1" applyBorder="1" applyAlignment="1">
      <alignment horizontal="right"/>
    </xf>
    <xf numFmtId="4" fontId="9" fillId="12" borderId="4" xfId="5" applyNumberFormat="1" applyFont="1" applyFill="1" applyBorder="1" applyAlignment="1">
      <alignment horizontal="right"/>
    </xf>
    <xf numFmtId="4" fontId="8" fillId="10" borderId="8" xfId="5" applyNumberFormat="1" applyFont="1" applyFill="1" applyBorder="1" applyAlignment="1">
      <alignment horizontal="right"/>
    </xf>
    <xf numFmtId="4" fontId="8" fillId="10" borderId="5" xfId="5" applyNumberFormat="1" applyFont="1" applyFill="1" applyBorder="1" applyAlignment="1">
      <alignment horizontal="right"/>
    </xf>
    <xf numFmtId="4" fontId="29" fillId="9" borderId="4" xfId="5" applyNumberFormat="1" applyFont="1" applyFill="1" applyBorder="1" applyAlignment="1">
      <alignment horizontal="right"/>
    </xf>
    <xf numFmtId="4" fontId="8" fillId="10" borderId="4" xfId="5" applyNumberFormat="1" applyFont="1" applyFill="1" applyBorder="1" applyAlignment="1">
      <alignment horizontal="right"/>
    </xf>
    <xf numFmtId="4" fontId="9" fillId="12" borderId="5" xfId="5" applyNumberFormat="1" applyFont="1" applyFill="1" applyBorder="1" applyAlignment="1">
      <alignment horizontal="right"/>
    </xf>
    <xf numFmtId="4" fontId="8" fillId="11" borderId="2" xfId="5" applyNumberFormat="1" applyFont="1" applyFill="1" applyBorder="1" applyAlignment="1">
      <alignment horizontal="right"/>
    </xf>
    <xf numFmtId="4" fontId="8" fillId="12" borderId="2" xfId="5" applyNumberFormat="1" applyFont="1" applyFill="1" applyBorder="1" applyAlignment="1">
      <alignment horizontal="right"/>
    </xf>
    <xf numFmtId="4" fontId="9" fillId="13" borderId="2" xfId="5" applyNumberFormat="1" applyFont="1" applyFill="1" applyBorder="1" applyAlignment="1">
      <alignment horizontal="right"/>
    </xf>
    <xf numFmtId="4" fontId="9" fillId="13" borderId="4" xfId="5" applyNumberFormat="1" applyFont="1" applyFill="1" applyBorder="1" applyAlignment="1">
      <alignment horizontal="right"/>
    </xf>
    <xf numFmtId="4" fontId="23" fillId="4" borderId="0" xfId="6" applyNumberFormat="1" applyFont="1" applyFill="1" applyBorder="1" applyAlignment="1">
      <alignment horizontal="right" wrapText="1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3" borderId="46" xfId="0" applyNumberFormat="1" applyFont="1" applyFill="1" applyBorder="1" applyAlignment="1">
      <alignment horizontal="center" vertical="center"/>
    </xf>
    <xf numFmtId="0" fontId="8" fillId="3" borderId="47" xfId="0" applyNumberFormat="1" applyFont="1" applyFill="1" applyBorder="1" applyAlignment="1">
      <alignment horizontal="center" vertical="center"/>
    </xf>
    <xf numFmtId="0" fontId="8" fillId="3" borderId="45" xfId="0" applyNumberFormat="1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48" xfId="0" applyNumberFormat="1" applyFont="1" applyFill="1" applyBorder="1" applyAlignment="1">
      <alignment horizontal="center" vertical="center"/>
    </xf>
    <xf numFmtId="0" fontId="8" fillId="3" borderId="49" xfId="0" applyNumberFormat="1" applyFont="1" applyFill="1" applyBorder="1" applyAlignment="1">
      <alignment horizontal="center" vertical="center"/>
    </xf>
    <xf numFmtId="0" fontId="8" fillId="3" borderId="50" xfId="0" applyNumberFormat="1" applyFont="1" applyFill="1" applyBorder="1" applyAlignment="1">
      <alignment horizontal="center" vertical="center"/>
    </xf>
    <xf numFmtId="0" fontId="8" fillId="3" borderId="51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3" fontId="27" fillId="3" borderId="52" xfId="0" applyNumberFormat="1" applyFont="1" applyFill="1" applyBorder="1" applyAlignment="1">
      <alignment horizontal="center" vertical="center"/>
    </xf>
    <xf numFmtId="3" fontId="27" fillId="3" borderId="53" xfId="0" applyNumberFormat="1" applyFont="1" applyFill="1" applyBorder="1" applyAlignment="1">
      <alignment horizontal="center" vertical="center"/>
    </xf>
    <xf numFmtId="3" fontId="27" fillId="3" borderId="54" xfId="0" applyNumberFormat="1" applyFont="1" applyFill="1" applyBorder="1" applyAlignment="1">
      <alignment horizontal="center" vertical="center"/>
    </xf>
    <xf numFmtId="164" fontId="8" fillId="3" borderId="52" xfId="0" applyNumberFormat="1" applyFont="1" applyFill="1" applyBorder="1" applyAlignment="1">
      <alignment horizontal="center" vertical="center"/>
    </xf>
    <xf numFmtId="164" fontId="8" fillId="3" borderId="53" xfId="0" applyNumberFormat="1" applyFont="1" applyFill="1" applyBorder="1" applyAlignment="1">
      <alignment horizontal="center" vertical="center"/>
    </xf>
    <xf numFmtId="164" fontId="8" fillId="3" borderId="54" xfId="0" applyNumberFormat="1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4" fontId="27" fillId="3" borderId="16" xfId="6" applyNumberFormat="1" applyFont="1" applyFill="1" applyBorder="1" applyAlignment="1">
      <alignment horizontal="center"/>
    </xf>
    <xf numFmtId="4" fontId="27" fillId="3" borderId="18" xfId="6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6" applyFont="1" applyAlignment="1">
      <alignment horizontal="center"/>
    </xf>
    <xf numFmtId="3" fontId="8" fillId="4" borderId="55" xfId="6" applyNumberFormat="1" applyFont="1" applyFill="1" applyBorder="1" applyAlignment="1">
      <alignment horizontal="center" wrapText="1"/>
    </xf>
    <xf numFmtId="3" fontId="8" fillId="4" borderId="45" xfId="6" applyNumberFormat="1" applyFont="1" applyFill="1" applyBorder="1" applyAlignment="1">
      <alignment horizontal="center" wrapText="1"/>
    </xf>
  </cellXfs>
  <cellStyles count="9">
    <cellStyle name="Comma 2" xfId="7"/>
    <cellStyle name="Normal 2" xfId="5"/>
    <cellStyle name="Normal 3" xfId="3"/>
    <cellStyle name="Normal 3 2" xfId="8"/>
    <cellStyle name="Normal 4" xfId="4"/>
    <cellStyle name="Normalno 2" xfId="1"/>
    <cellStyle name="Normalno 2 2" xfId="6"/>
    <cellStyle name="Obično" xfId="0" builtinId="0"/>
    <cellStyle name="Zarez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7"/>
  <sheetViews>
    <sheetView tabSelected="1" topLeftCell="A79" zoomScale="65" zoomScaleNormal="65" workbookViewId="0">
      <selection activeCell="A52" sqref="A52:XFD52"/>
    </sheetView>
  </sheetViews>
  <sheetFormatPr defaultColWidth="19.42578125" defaultRowHeight="18.75"/>
  <cols>
    <col min="1" max="1" width="32.42578125" style="29" customWidth="1"/>
    <col min="2" max="2" width="39.85546875" style="30" customWidth="1"/>
    <col min="3" max="3" width="19.7109375" style="2" bestFit="1" customWidth="1"/>
    <col min="4" max="4" width="19.7109375" style="31" bestFit="1" customWidth="1"/>
    <col min="5" max="5" width="20" style="1" bestFit="1" customWidth="1"/>
    <col min="6" max="6" width="19.42578125" style="1" customWidth="1"/>
    <col min="7" max="7" width="20" style="1" bestFit="1" customWidth="1"/>
    <col min="8" max="8" width="17" style="1" customWidth="1"/>
    <col min="9" max="9" width="19.7109375" style="1" bestFit="1" customWidth="1"/>
    <col min="10" max="11" width="19" style="1" customWidth="1"/>
    <col min="12" max="13" width="19.7109375" style="1" bestFit="1" customWidth="1"/>
    <col min="14" max="14" width="17" style="1" customWidth="1"/>
    <col min="15" max="15" width="19.7109375" style="1" bestFit="1" customWidth="1"/>
    <col min="16" max="16" width="17.85546875" style="1" customWidth="1"/>
    <col min="17" max="17" width="19.7109375" style="1" bestFit="1" customWidth="1"/>
    <col min="18" max="18" width="16.7109375" style="1" customWidth="1"/>
    <col min="19" max="19" width="19.5703125" style="1" bestFit="1" customWidth="1"/>
    <col min="20" max="20" width="19.7109375" style="1" bestFit="1" customWidth="1"/>
    <col min="21" max="21" width="19.5703125" style="1" bestFit="1" customWidth="1"/>
    <col min="22" max="68" width="19.42578125" style="52"/>
    <col min="69" max="16384" width="19.42578125" style="1"/>
  </cols>
  <sheetData>
    <row r="1" spans="1:22" ht="15.75" customHeight="1" thickBot="1">
      <c r="A1" s="357" t="s">
        <v>69</v>
      </c>
      <c r="B1" s="358"/>
      <c r="C1" s="358"/>
      <c r="D1" s="359"/>
      <c r="T1" s="346" t="s">
        <v>12</v>
      </c>
      <c r="U1" s="347"/>
      <c r="V1" s="120"/>
    </row>
    <row r="2" spans="1:22" ht="20.25" customHeight="1">
      <c r="A2" s="364" t="s">
        <v>191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</row>
    <row r="3" spans="1:22" ht="20.25" customHeight="1">
      <c r="A3" s="4"/>
      <c r="B3" s="362"/>
      <c r="C3" s="362"/>
      <c r="D3" s="362"/>
      <c r="E3" s="362"/>
      <c r="F3" s="362"/>
      <c r="G3" s="362"/>
      <c r="H3" s="362"/>
      <c r="I3" s="362"/>
      <c r="J3" s="362"/>
      <c r="K3" s="308"/>
      <c r="L3" s="5"/>
      <c r="M3" s="3"/>
      <c r="N3" s="310"/>
      <c r="O3" s="3"/>
      <c r="P3" s="310"/>
      <c r="Q3" s="3"/>
      <c r="R3" s="310"/>
      <c r="S3" s="3"/>
      <c r="T3" s="3"/>
      <c r="U3" s="3"/>
      <c r="V3" s="120"/>
    </row>
    <row r="4" spans="1:22" ht="18" customHeight="1">
      <c r="A4" s="6" t="s">
        <v>13</v>
      </c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2" ht="22.5" customHeight="1">
      <c r="A5" s="12" t="s">
        <v>69</v>
      </c>
      <c r="B5" s="13"/>
      <c r="C5" s="14"/>
      <c r="D5" s="15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2" ht="16.5" customHeight="1" thickBot="1">
      <c r="A6" s="16"/>
      <c r="B6" s="10"/>
      <c r="C6" s="11"/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2" ht="36">
      <c r="A7" s="288" t="s">
        <v>14</v>
      </c>
      <c r="B7" s="133" t="s">
        <v>180</v>
      </c>
      <c r="C7" s="134" t="s">
        <v>160</v>
      </c>
      <c r="D7" s="135" t="s">
        <v>181</v>
      </c>
      <c r="E7" s="360" t="s">
        <v>78</v>
      </c>
      <c r="F7" s="360"/>
      <c r="G7" s="360"/>
      <c r="H7" s="360"/>
      <c r="I7" s="360"/>
      <c r="J7" s="360"/>
      <c r="K7" s="360"/>
      <c r="L7" s="360"/>
      <c r="M7" s="360"/>
      <c r="N7" s="306"/>
      <c r="O7" s="18"/>
      <c r="P7" s="18"/>
      <c r="Q7" s="360"/>
      <c r="R7" s="360"/>
      <c r="S7" s="360"/>
      <c r="T7" s="360"/>
      <c r="U7" s="360"/>
    </row>
    <row r="8" spans="1:22" ht="19.5" customHeight="1">
      <c r="A8" s="136" t="s">
        <v>9</v>
      </c>
      <c r="B8" s="19">
        <f>D194+E194+F194+G194+H194+I194</f>
        <v>7381523.2999999998</v>
      </c>
      <c r="C8" s="20">
        <v>6861216</v>
      </c>
      <c r="D8" s="20">
        <v>6861216</v>
      </c>
      <c r="E8" s="360"/>
      <c r="F8" s="360"/>
      <c r="G8" s="360"/>
      <c r="H8" s="360"/>
      <c r="I8" s="360"/>
      <c r="J8" s="363"/>
      <c r="K8" s="363"/>
      <c r="L8" s="363"/>
      <c r="M8" s="363"/>
      <c r="N8" s="309"/>
      <c r="O8" s="21"/>
      <c r="P8" s="21"/>
      <c r="Q8" s="361"/>
      <c r="R8" s="361"/>
      <c r="S8" s="361"/>
      <c r="T8" s="361"/>
      <c r="U8" s="361"/>
    </row>
    <row r="9" spans="1:22" ht="36.75" customHeight="1">
      <c r="A9" s="136" t="s">
        <v>62</v>
      </c>
      <c r="B9" s="19">
        <v>700</v>
      </c>
      <c r="C9" s="20">
        <v>700</v>
      </c>
      <c r="D9" s="20">
        <v>700</v>
      </c>
      <c r="E9" s="360" t="s">
        <v>153</v>
      </c>
      <c r="F9" s="360"/>
      <c r="G9" s="360"/>
      <c r="H9" s="360"/>
      <c r="I9" s="360"/>
      <c r="J9" s="360"/>
      <c r="K9" s="360"/>
      <c r="L9" s="360"/>
      <c r="M9" s="360"/>
      <c r="N9" s="306"/>
      <c r="O9" s="22"/>
      <c r="P9" s="22"/>
      <c r="Q9" s="361"/>
      <c r="R9" s="361"/>
      <c r="S9" s="361"/>
      <c r="T9" s="361"/>
      <c r="U9" s="361"/>
    </row>
    <row r="10" spans="1:22" ht="21" customHeight="1">
      <c r="A10" s="136" t="s">
        <v>152</v>
      </c>
      <c r="B10" s="19">
        <f>J194+K194+J196+K196-700</f>
        <v>604330</v>
      </c>
      <c r="C10" s="20">
        <v>555650</v>
      </c>
      <c r="D10" s="20">
        <v>555650</v>
      </c>
      <c r="E10" s="132"/>
      <c r="F10" s="306"/>
      <c r="G10" s="17"/>
      <c r="H10" s="306"/>
      <c r="I10" s="17"/>
      <c r="J10" s="17"/>
      <c r="K10" s="306"/>
      <c r="L10" s="17"/>
      <c r="M10" s="17"/>
      <c r="N10" s="306"/>
      <c r="O10" s="22"/>
      <c r="P10" s="22"/>
      <c r="Q10" s="23"/>
      <c r="R10" s="307"/>
      <c r="S10" s="23"/>
      <c r="T10" s="23"/>
      <c r="U10" s="23"/>
    </row>
    <row r="11" spans="1:22" ht="36.75" customHeight="1">
      <c r="A11" s="320" t="s">
        <v>159</v>
      </c>
      <c r="B11" s="24">
        <f>R194</f>
        <v>28500</v>
      </c>
      <c r="C11" s="20">
        <v>0</v>
      </c>
      <c r="D11" s="20">
        <v>0</v>
      </c>
      <c r="E11" s="360" t="s">
        <v>79</v>
      </c>
      <c r="F11" s="360"/>
      <c r="G11" s="360"/>
      <c r="H11" s="360"/>
      <c r="I11" s="360"/>
      <c r="J11" s="363"/>
      <c r="K11" s="363"/>
      <c r="L11" s="363"/>
      <c r="M11" s="363"/>
      <c r="N11" s="309"/>
      <c r="O11" s="22"/>
      <c r="P11" s="22"/>
      <c r="Q11" s="361"/>
      <c r="R11" s="361"/>
      <c r="S11" s="361"/>
      <c r="T11" s="361"/>
      <c r="U11" s="361"/>
    </row>
    <row r="12" spans="1:22">
      <c r="A12" s="137" t="s">
        <v>1</v>
      </c>
      <c r="B12" s="19">
        <f>P194</f>
        <v>8000</v>
      </c>
      <c r="C12" s="20">
        <v>0</v>
      </c>
      <c r="D12" s="20">
        <v>0</v>
      </c>
      <c r="E12" s="373" t="s">
        <v>80</v>
      </c>
      <c r="F12" s="373"/>
      <c r="G12" s="373"/>
      <c r="H12" s="373"/>
      <c r="I12" s="373"/>
      <c r="J12" s="374"/>
      <c r="K12" s="374"/>
      <c r="L12" s="374"/>
      <c r="M12" s="374"/>
      <c r="N12" s="305"/>
      <c r="O12" s="25"/>
      <c r="P12" s="25"/>
      <c r="Q12" s="374"/>
      <c r="R12" s="374"/>
      <c r="S12" s="374"/>
      <c r="T12" s="374"/>
      <c r="U12" s="374"/>
    </row>
    <row r="13" spans="1:22">
      <c r="A13" s="137" t="s">
        <v>11</v>
      </c>
      <c r="B13" s="19">
        <f>M194+N194</f>
        <v>42246.49</v>
      </c>
      <c r="C13" s="20">
        <v>45500</v>
      </c>
      <c r="D13" s="20">
        <v>45500</v>
      </c>
      <c r="E13" s="10"/>
      <c r="F13" s="10"/>
      <c r="G13" s="10"/>
      <c r="H13" s="10"/>
      <c r="I13" s="10"/>
      <c r="J13" s="26"/>
      <c r="K13" s="26"/>
      <c r="L13" s="26"/>
      <c r="M13" s="10"/>
      <c r="N13" s="10"/>
      <c r="O13" s="10"/>
      <c r="P13" s="10"/>
      <c r="Q13" s="10"/>
      <c r="R13" s="10"/>
      <c r="S13" s="10"/>
    </row>
    <row r="14" spans="1:22" ht="19.5" thickBot="1">
      <c r="A14" s="138" t="s">
        <v>15</v>
      </c>
      <c r="B14" s="54">
        <f>SUM(B8:B13)</f>
        <v>8065299.79</v>
      </c>
      <c r="C14" s="54">
        <v>7463066</v>
      </c>
      <c r="D14" s="139">
        <v>7463066</v>
      </c>
      <c r="E14" s="10"/>
      <c r="F14" s="10"/>
      <c r="G14" s="10"/>
      <c r="H14" s="10"/>
      <c r="I14" s="10"/>
      <c r="J14" s="28"/>
      <c r="K14" s="28"/>
      <c r="L14" s="28"/>
      <c r="M14" s="10"/>
      <c r="N14" s="10"/>
      <c r="O14" s="10"/>
      <c r="P14" s="10"/>
      <c r="Q14" s="10"/>
      <c r="R14" s="10"/>
      <c r="S14" s="10"/>
    </row>
    <row r="15" spans="1:22" ht="37.5" customHeight="1" thickBot="1">
      <c r="A15" s="292" t="s">
        <v>187</v>
      </c>
      <c r="B15" s="291">
        <v>-80000</v>
      </c>
      <c r="Q15" s="10"/>
      <c r="R15" s="10"/>
      <c r="S15" s="10"/>
    </row>
    <row r="16" spans="1:22" ht="22.5" customHeight="1" thickBot="1">
      <c r="A16" s="293" t="s">
        <v>15</v>
      </c>
      <c r="B16" s="139">
        <f>B14+B15</f>
        <v>7985299.79</v>
      </c>
      <c r="Q16" s="10"/>
      <c r="R16" s="10"/>
      <c r="S16" s="10"/>
    </row>
    <row r="17" spans="1:19" ht="30.75" customHeight="1">
      <c r="B17" s="2"/>
      <c r="Q17" s="10"/>
      <c r="R17" s="10"/>
      <c r="S17" s="10"/>
    </row>
    <row r="18" spans="1:19" ht="30.75" customHeight="1">
      <c r="Q18" s="10"/>
      <c r="R18" s="10"/>
      <c r="S18" s="10"/>
    </row>
    <row r="19" spans="1:19" ht="30.75" customHeight="1">
      <c r="Q19" s="10"/>
      <c r="R19" s="10"/>
      <c r="S19" s="10"/>
    </row>
    <row r="20" spans="1:19" ht="30.75" customHeight="1">
      <c r="Q20" s="10"/>
      <c r="R20" s="10"/>
      <c r="S20" s="10"/>
    </row>
    <row r="21" spans="1:19" ht="30.75" customHeight="1">
      <c r="Q21" s="10"/>
      <c r="R21" s="10"/>
      <c r="S21" s="10"/>
    </row>
    <row r="22" spans="1:19" ht="30.75" customHeight="1">
      <c r="Q22" s="10"/>
      <c r="R22" s="10"/>
      <c r="S22" s="10"/>
    </row>
    <row r="23" spans="1:19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68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68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68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68">
      <c r="A36" s="16"/>
      <c r="B36" s="16"/>
      <c r="C36" s="11"/>
      <c r="D36" s="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68" ht="19.5">
      <c r="A37" s="34"/>
      <c r="B37" s="34"/>
      <c r="C37" s="35"/>
      <c r="D37" s="3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</row>
    <row r="38" spans="1:68" ht="8.25" customHeight="1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/>
      <c r="U38" s="41"/>
    </row>
    <row r="39" spans="1:68" ht="9.75" customHeight="1">
      <c r="A39" s="38"/>
      <c r="B39" s="38"/>
      <c r="C39" s="39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2"/>
      <c r="U39" s="42"/>
    </row>
    <row r="40" spans="1:68" s="31" customFormat="1" ht="21.75" customHeight="1" thickBot="1">
      <c r="A40" s="43" t="s">
        <v>16</v>
      </c>
      <c r="B40" s="44"/>
      <c r="C40" s="11"/>
      <c r="D40" s="44" t="s">
        <v>70</v>
      </c>
      <c r="E40" s="13"/>
      <c r="F40" s="13"/>
      <c r="G40" s="13"/>
      <c r="H40" s="13"/>
      <c r="I40" s="13"/>
      <c r="J40" s="13"/>
      <c r="K40" s="13"/>
      <c r="L40" s="13"/>
      <c r="M40" s="10"/>
      <c r="N40" s="10"/>
      <c r="O40" s="10"/>
      <c r="P40" s="10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</row>
    <row r="41" spans="1:68" ht="107.25" customHeight="1">
      <c r="A41" s="45" t="s">
        <v>17</v>
      </c>
      <c r="B41" s="46" t="s">
        <v>0</v>
      </c>
      <c r="C41" s="47" t="s">
        <v>182</v>
      </c>
      <c r="D41" s="48" t="s">
        <v>72</v>
      </c>
      <c r="E41" s="48" t="s">
        <v>74</v>
      </c>
      <c r="F41" s="48" t="s">
        <v>192</v>
      </c>
      <c r="G41" s="48" t="s">
        <v>75</v>
      </c>
      <c r="H41" s="48" t="s">
        <v>192</v>
      </c>
      <c r="I41" s="48" t="s">
        <v>73</v>
      </c>
      <c r="J41" s="48" t="s">
        <v>71</v>
      </c>
      <c r="K41" s="48" t="s">
        <v>192</v>
      </c>
      <c r="L41" s="48" t="s">
        <v>8</v>
      </c>
      <c r="M41" s="48" t="s">
        <v>11</v>
      </c>
      <c r="N41" s="48" t="s">
        <v>192</v>
      </c>
      <c r="O41" s="48" t="s">
        <v>1</v>
      </c>
      <c r="P41" s="48" t="s">
        <v>192</v>
      </c>
      <c r="Q41" s="48" t="s">
        <v>159</v>
      </c>
      <c r="R41" s="48" t="s">
        <v>192</v>
      </c>
      <c r="S41" s="48" t="s">
        <v>24</v>
      </c>
      <c r="T41" s="49" t="s">
        <v>158</v>
      </c>
      <c r="U41" s="50" t="s">
        <v>183</v>
      </c>
    </row>
    <row r="42" spans="1:68" ht="19.5" thickBot="1">
      <c r="A42" s="51">
        <v>3</v>
      </c>
      <c r="B42" s="124"/>
      <c r="C42" s="123">
        <f>D42+E42+F42+G42+H42+I42+J42+K42+L42+M42+N42+O42+P42+Q42+R42+S42</f>
        <v>7875053.2999999998</v>
      </c>
      <c r="D42" s="187">
        <f>D43+D51</f>
        <v>6046000</v>
      </c>
      <c r="E42" s="145">
        <f>E51+E158</f>
        <v>245216</v>
      </c>
      <c r="F42" s="145">
        <f>F51+F158</f>
        <v>56784.000000000007</v>
      </c>
      <c r="G42" s="146">
        <f>G51</f>
        <v>100000</v>
      </c>
      <c r="H42" s="146">
        <f>H51</f>
        <v>343523.30000000005</v>
      </c>
      <c r="I42" s="226">
        <f>I43+I51</f>
        <v>570000</v>
      </c>
      <c r="J42" s="234">
        <f>J51+J158</f>
        <v>403350</v>
      </c>
      <c r="K42" s="234">
        <f>K51+K158</f>
        <v>33680</v>
      </c>
      <c r="L42" s="146">
        <v>0</v>
      </c>
      <c r="M42" s="146">
        <f>M51</f>
        <v>45500</v>
      </c>
      <c r="N42" s="146">
        <f>N51</f>
        <v>-5500</v>
      </c>
      <c r="O42" s="146">
        <v>0</v>
      </c>
      <c r="P42" s="146">
        <f>P51</f>
        <v>8000</v>
      </c>
      <c r="Q42" s="146">
        <v>0</v>
      </c>
      <c r="R42" s="321">
        <v>28500</v>
      </c>
      <c r="S42" s="146">
        <v>0</v>
      </c>
      <c r="T42" s="123">
        <f>C42</f>
        <v>7875053.2999999998</v>
      </c>
      <c r="U42" s="146">
        <f>T42</f>
        <v>7875053.2999999998</v>
      </c>
    </row>
    <row r="43" spans="1:68" ht="19.5" thickBot="1">
      <c r="A43" s="298">
        <v>31</v>
      </c>
      <c r="B43" s="299" t="s">
        <v>7</v>
      </c>
      <c r="C43" s="300">
        <f t="shared" ref="C43:C106" si="0">D43+E43+F43+G43+H43+I43+J43+K43+L43+M43+N43+O43+P43+Q43+R43+S43</f>
        <v>5872000</v>
      </c>
      <c r="D43" s="301">
        <f>D44+D46+D48</f>
        <v>5852000</v>
      </c>
      <c r="E43" s="302">
        <v>0</v>
      </c>
      <c r="F43" s="302">
        <v>0</v>
      </c>
      <c r="G43" s="302">
        <v>0</v>
      </c>
      <c r="H43" s="302">
        <v>0</v>
      </c>
      <c r="I43" s="301">
        <f>I46</f>
        <v>20000</v>
      </c>
      <c r="J43" s="301">
        <v>0</v>
      </c>
      <c r="K43" s="301">
        <v>0</v>
      </c>
      <c r="L43" s="302">
        <v>0</v>
      </c>
      <c r="M43" s="302">
        <v>0</v>
      </c>
      <c r="N43" s="302">
        <v>0</v>
      </c>
      <c r="O43" s="302">
        <v>0</v>
      </c>
      <c r="P43" s="302">
        <v>0</v>
      </c>
      <c r="Q43" s="302">
        <v>0</v>
      </c>
      <c r="R43" s="322">
        <v>0</v>
      </c>
      <c r="S43" s="302">
        <v>0</v>
      </c>
      <c r="T43" s="303">
        <f>C43</f>
        <v>5872000</v>
      </c>
      <c r="U43" s="304">
        <f t="shared" ref="U43:U109" si="1">T43</f>
        <v>5872000</v>
      </c>
    </row>
    <row r="44" spans="1:68" s="56" customFormat="1">
      <c r="A44" s="55">
        <v>311</v>
      </c>
      <c r="B44" s="55" t="s">
        <v>20</v>
      </c>
      <c r="C44" s="126">
        <f t="shared" si="0"/>
        <v>4800000</v>
      </c>
      <c r="D44" s="188">
        <f>D45</f>
        <v>4800000</v>
      </c>
      <c r="E44" s="296">
        <v>0</v>
      </c>
      <c r="F44" s="296">
        <v>0</v>
      </c>
      <c r="G44" s="296">
        <v>0</v>
      </c>
      <c r="H44" s="296">
        <v>0</v>
      </c>
      <c r="I44" s="297">
        <v>0</v>
      </c>
      <c r="J44" s="297">
        <v>0</v>
      </c>
      <c r="K44" s="297">
        <v>0</v>
      </c>
      <c r="L44" s="296">
        <v>0</v>
      </c>
      <c r="M44" s="296">
        <v>0</v>
      </c>
      <c r="N44" s="296">
        <v>0</v>
      </c>
      <c r="O44" s="296">
        <v>0</v>
      </c>
      <c r="P44" s="296">
        <v>0</v>
      </c>
      <c r="Q44" s="296">
        <v>0</v>
      </c>
      <c r="R44" s="323">
        <v>0</v>
      </c>
      <c r="S44" s="296">
        <v>0</v>
      </c>
      <c r="T44" s="126">
        <f t="shared" ref="T44:T110" si="2">C44</f>
        <v>4800000</v>
      </c>
      <c r="U44" s="147">
        <f t="shared" si="1"/>
        <v>4800000</v>
      </c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</row>
    <row r="45" spans="1:68">
      <c r="A45" s="58">
        <v>31111</v>
      </c>
      <c r="B45" s="58" t="s">
        <v>29</v>
      </c>
      <c r="C45" s="122">
        <f t="shared" si="0"/>
        <v>4800000</v>
      </c>
      <c r="D45" s="189">
        <v>4800000</v>
      </c>
      <c r="E45" s="142">
        <v>0</v>
      </c>
      <c r="F45" s="142">
        <v>0</v>
      </c>
      <c r="G45" s="142">
        <v>0</v>
      </c>
      <c r="H45" s="142">
        <v>0</v>
      </c>
      <c r="I45" s="211">
        <v>0</v>
      </c>
      <c r="J45" s="231">
        <v>0</v>
      </c>
      <c r="K45" s="231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22">
        <f t="shared" si="2"/>
        <v>4800000</v>
      </c>
      <c r="U45" s="149">
        <f t="shared" si="1"/>
        <v>4800000</v>
      </c>
    </row>
    <row r="46" spans="1:68" s="56" customFormat="1">
      <c r="A46" s="59">
        <v>312</v>
      </c>
      <c r="B46" s="59" t="s">
        <v>18</v>
      </c>
      <c r="C46" s="127">
        <f t="shared" si="0"/>
        <v>190000</v>
      </c>
      <c r="D46" s="185">
        <f>D47</f>
        <v>170000</v>
      </c>
      <c r="E46" s="143">
        <v>0</v>
      </c>
      <c r="F46" s="143">
        <v>0</v>
      </c>
      <c r="G46" s="143">
        <v>0</v>
      </c>
      <c r="H46" s="143">
        <v>0</v>
      </c>
      <c r="I46" s="212">
        <f>I47</f>
        <v>20000</v>
      </c>
      <c r="J46" s="232">
        <v>0</v>
      </c>
      <c r="K46" s="232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324">
        <v>0</v>
      </c>
      <c r="S46" s="143">
        <v>0</v>
      </c>
      <c r="T46" s="127">
        <f t="shared" si="2"/>
        <v>190000</v>
      </c>
      <c r="U46" s="143">
        <f t="shared" si="1"/>
        <v>190000</v>
      </c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1:68">
      <c r="A47" s="60">
        <v>3121</v>
      </c>
      <c r="B47" s="60" t="s">
        <v>30</v>
      </c>
      <c r="C47" s="122">
        <f t="shared" si="0"/>
        <v>190000</v>
      </c>
      <c r="D47" s="186">
        <v>170000</v>
      </c>
      <c r="E47" s="144">
        <v>0</v>
      </c>
      <c r="F47" s="144">
        <v>0</v>
      </c>
      <c r="G47" s="144">
        <v>0</v>
      </c>
      <c r="H47" s="144">
        <v>0</v>
      </c>
      <c r="I47" s="213">
        <v>20000</v>
      </c>
      <c r="J47" s="233">
        <v>0</v>
      </c>
      <c r="K47" s="233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22">
        <f t="shared" si="2"/>
        <v>190000</v>
      </c>
      <c r="U47" s="150">
        <f t="shared" si="1"/>
        <v>190000</v>
      </c>
    </row>
    <row r="48" spans="1:68" s="56" customFormat="1">
      <c r="A48" s="61">
        <v>313</v>
      </c>
      <c r="B48" s="61" t="s">
        <v>26</v>
      </c>
      <c r="C48" s="127">
        <f t="shared" si="0"/>
        <v>882000</v>
      </c>
      <c r="D48" s="183">
        <f>D49+D50</f>
        <v>882000</v>
      </c>
      <c r="E48" s="141">
        <v>0</v>
      </c>
      <c r="F48" s="141">
        <v>0</v>
      </c>
      <c r="G48" s="141">
        <v>0</v>
      </c>
      <c r="H48" s="141">
        <v>0</v>
      </c>
      <c r="I48" s="210">
        <v>0</v>
      </c>
      <c r="J48" s="230">
        <v>0</v>
      </c>
      <c r="K48" s="230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325">
        <v>0</v>
      </c>
      <c r="S48" s="141">
        <v>0</v>
      </c>
      <c r="T48" s="127">
        <f t="shared" si="2"/>
        <v>882000</v>
      </c>
      <c r="U48" s="141">
        <f t="shared" si="1"/>
        <v>882000</v>
      </c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>
      <c r="A49" s="60">
        <v>3132</v>
      </c>
      <c r="B49" s="60" t="s">
        <v>31</v>
      </c>
      <c r="C49" s="122">
        <f t="shared" si="0"/>
        <v>755000</v>
      </c>
      <c r="D49" s="233">
        <v>755000</v>
      </c>
      <c r="E49" s="144">
        <v>0</v>
      </c>
      <c r="F49" s="144">
        <v>0</v>
      </c>
      <c r="G49" s="144">
        <v>0</v>
      </c>
      <c r="H49" s="144">
        <v>0</v>
      </c>
      <c r="I49" s="213">
        <v>0</v>
      </c>
      <c r="J49" s="233">
        <v>0</v>
      </c>
      <c r="K49" s="233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44">
        <v>0</v>
      </c>
      <c r="T49" s="122">
        <f t="shared" si="2"/>
        <v>755000</v>
      </c>
      <c r="U49" s="150">
        <f t="shared" si="1"/>
        <v>755000</v>
      </c>
    </row>
    <row r="50" spans="1:68">
      <c r="A50" s="60">
        <v>3133</v>
      </c>
      <c r="B50" s="60" t="s">
        <v>32</v>
      </c>
      <c r="C50" s="122">
        <f t="shared" si="0"/>
        <v>127000</v>
      </c>
      <c r="D50" s="233">
        <v>127000</v>
      </c>
      <c r="E50" s="151">
        <v>0</v>
      </c>
      <c r="F50" s="151">
        <v>0</v>
      </c>
      <c r="G50" s="144">
        <v>0</v>
      </c>
      <c r="H50" s="144">
        <v>0</v>
      </c>
      <c r="I50" s="213">
        <v>0</v>
      </c>
      <c r="J50" s="233">
        <v>0</v>
      </c>
      <c r="K50" s="233">
        <v>0</v>
      </c>
      <c r="L50" s="144">
        <v>0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22">
        <f t="shared" si="2"/>
        <v>127000</v>
      </c>
      <c r="U50" s="150">
        <f t="shared" si="1"/>
        <v>127000</v>
      </c>
    </row>
    <row r="51" spans="1:68" ht="19.5" thickBot="1">
      <c r="A51" s="53">
        <v>32</v>
      </c>
      <c r="B51" s="53" t="s">
        <v>19</v>
      </c>
      <c r="C51" s="125">
        <f t="shared" si="0"/>
        <v>1995623.3</v>
      </c>
      <c r="D51" s="182">
        <f>D91+D141</f>
        <v>194000</v>
      </c>
      <c r="E51" s="152">
        <f>E52+E68+E91+E141</f>
        <v>242216</v>
      </c>
      <c r="F51" s="152">
        <f>F52+F68+F91+F137+F141</f>
        <v>55784.000000000007</v>
      </c>
      <c r="G51" s="140">
        <f>G91</f>
        <v>100000</v>
      </c>
      <c r="H51" s="140">
        <f>H68+H91</f>
        <v>343523.30000000005</v>
      </c>
      <c r="I51" s="209">
        <f>I52</f>
        <v>550000</v>
      </c>
      <c r="J51" s="235">
        <f>J52+J68+J91+J137+J141</f>
        <v>400200</v>
      </c>
      <c r="K51" s="235">
        <f>K52+K68+K91+K137+K141</f>
        <v>33400</v>
      </c>
      <c r="L51" s="140">
        <v>0</v>
      </c>
      <c r="M51" s="140">
        <f>M52+M91+M137</f>
        <v>45500</v>
      </c>
      <c r="N51" s="140">
        <f>N52+N91+N137</f>
        <v>-5500</v>
      </c>
      <c r="O51" s="140">
        <v>0</v>
      </c>
      <c r="P51" s="140">
        <f>P91+P141</f>
        <v>8000</v>
      </c>
      <c r="Q51" s="140">
        <v>0</v>
      </c>
      <c r="R51" s="326">
        <v>28500</v>
      </c>
      <c r="S51" s="140">
        <v>0</v>
      </c>
      <c r="T51" s="125">
        <f t="shared" si="2"/>
        <v>1995623.3</v>
      </c>
      <c r="U51" s="140">
        <f t="shared" si="1"/>
        <v>1995623.3</v>
      </c>
    </row>
    <row r="52" spans="1:68" s="56" customFormat="1" ht="33" customHeight="1">
      <c r="A52" s="55">
        <v>321</v>
      </c>
      <c r="B52" s="62" t="s">
        <v>63</v>
      </c>
      <c r="C52" s="127">
        <f t="shared" si="0"/>
        <v>617292.29</v>
      </c>
      <c r="D52" s="190">
        <v>0</v>
      </c>
      <c r="E52" s="153">
        <f>E53</f>
        <v>14000</v>
      </c>
      <c r="F52" s="153">
        <f>F53+F65</f>
        <v>7292.29</v>
      </c>
      <c r="G52" s="147">
        <v>0</v>
      </c>
      <c r="H52" s="147">
        <v>0</v>
      </c>
      <c r="I52" s="214">
        <f>I61</f>
        <v>550000</v>
      </c>
      <c r="J52" s="236">
        <f>J53+J62+J65</f>
        <v>28000</v>
      </c>
      <c r="K52" s="236">
        <f>K53+K62</f>
        <v>18000</v>
      </c>
      <c r="L52" s="147">
        <v>0</v>
      </c>
      <c r="M52" s="147">
        <f>M53</f>
        <v>6000</v>
      </c>
      <c r="N52" s="147">
        <f>N53</f>
        <v>-6000</v>
      </c>
      <c r="O52" s="147">
        <v>0</v>
      </c>
      <c r="P52" s="147">
        <v>0</v>
      </c>
      <c r="Q52" s="147">
        <v>0</v>
      </c>
      <c r="R52" s="327">
        <v>0</v>
      </c>
      <c r="S52" s="147">
        <v>0</v>
      </c>
      <c r="T52" s="127">
        <f t="shared" si="2"/>
        <v>617292.29</v>
      </c>
      <c r="U52" s="147">
        <f t="shared" si="1"/>
        <v>617292.29</v>
      </c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</row>
    <row r="53" spans="1:68" s="65" customFormat="1">
      <c r="A53" s="63">
        <v>3211</v>
      </c>
      <c r="B53" s="64" t="s">
        <v>33</v>
      </c>
      <c r="C53" s="180">
        <f t="shared" si="0"/>
        <v>46113</v>
      </c>
      <c r="D53" s="191">
        <v>0</v>
      </c>
      <c r="E53" s="154">
        <f>E54+E56+E58</f>
        <v>14000</v>
      </c>
      <c r="F53" s="154">
        <f>F54+F56</f>
        <v>-887</v>
      </c>
      <c r="G53" s="155">
        <v>0</v>
      </c>
      <c r="H53" s="155">
        <v>0</v>
      </c>
      <c r="I53" s="216">
        <v>0</v>
      </c>
      <c r="J53" s="237">
        <f>J54+J55+J56+J57+J58+J59</f>
        <v>18000</v>
      </c>
      <c r="K53" s="311">
        <f>K54+K55+K57+K58</f>
        <v>15000</v>
      </c>
      <c r="L53" s="155">
        <v>0</v>
      </c>
      <c r="M53" s="155">
        <f>M54+M58</f>
        <v>6000</v>
      </c>
      <c r="N53" s="155">
        <f>N54+N58</f>
        <v>-6000</v>
      </c>
      <c r="O53" s="155">
        <v>0</v>
      </c>
      <c r="P53" s="155">
        <v>0</v>
      </c>
      <c r="Q53" s="155">
        <v>0</v>
      </c>
      <c r="R53" s="328">
        <v>0</v>
      </c>
      <c r="S53" s="155">
        <v>0</v>
      </c>
      <c r="T53" s="180">
        <f t="shared" si="2"/>
        <v>46113</v>
      </c>
      <c r="U53" s="155">
        <f t="shared" si="1"/>
        <v>46113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</row>
    <row r="54" spans="1:68">
      <c r="A54" s="58">
        <v>32111</v>
      </c>
      <c r="B54" s="66" t="s">
        <v>81</v>
      </c>
      <c r="C54" s="122">
        <f t="shared" si="0"/>
        <v>16000</v>
      </c>
      <c r="D54" s="193">
        <v>0</v>
      </c>
      <c r="E54" s="156">
        <v>6000</v>
      </c>
      <c r="F54" s="156">
        <v>4000</v>
      </c>
      <c r="G54" s="148">
        <v>0</v>
      </c>
      <c r="H54" s="148">
        <v>0</v>
      </c>
      <c r="I54" s="215">
        <v>0</v>
      </c>
      <c r="J54" s="238">
        <v>3000</v>
      </c>
      <c r="K54" s="312">
        <v>3000</v>
      </c>
      <c r="L54" s="148">
        <v>0</v>
      </c>
      <c r="M54" s="148">
        <v>3000</v>
      </c>
      <c r="N54" s="148">
        <v>-3000</v>
      </c>
      <c r="O54" s="148">
        <v>0</v>
      </c>
      <c r="P54" s="148">
        <v>0</v>
      </c>
      <c r="Q54" s="148">
        <v>0</v>
      </c>
      <c r="R54" s="148">
        <v>0</v>
      </c>
      <c r="S54" s="148">
        <v>0</v>
      </c>
      <c r="T54" s="122">
        <f t="shared" si="2"/>
        <v>16000</v>
      </c>
      <c r="U54" s="149">
        <f t="shared" si="1"/>
        <v>16000</v>
      </c>
    </row>
    <row r="55" spans="1:68" ht="36.75">
      <c r="A55" s="58">
        <v>32112</v>
      </c>
      <c r="B55" s="66" t="s">
        <v>82</v>
      </c>
      <c r="C55" s="122">
        <f t="shared" si="0"/>
        <v>8000</v>
      </c>
      <c r="D55" s="193">
        <v>0</v>
      </c>
      <c r="E55" s="156">
        <v>0</v>
      </c>
      <c r="F55" s="156">
        <v>0</v>
      </c>
      <c r="G55" s="148">
        <v>0</v>
      </c>
      <c r="H55" s="148">
        <v>0</v>
      </c>
      <c r="I55" s="215">
        <v>0</v>
      </c>
      <c r="J55" s="238">
        <v>2000</v>
      </c>
      <c r="K55" s="312">
        <v>6000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148">
        <v>0</v>
      </c>
      <c r="T55" s="122">
        <f t="shared" si="2"/>
        <v>8000</v>
      </c>
      <c r="U55" s="149">
        <f t="shared" si="1"/>
        <v>8000</v>
      </c>
    </row>
    <row r="56" spans="1:68" ht="36.75">
      <c r="A56" s="58">
        <v>32113</v>
      </c>
      <c r="B56" s="66" t="s">
        <v>83</v>
      </c>
      <c r="C56" s="122">
        <f t="shared" si="0"/>
        <v>5113</v>
      </c>
      <c r="D56" s="193">
        <v>0</v>
      </c>
      <c r="E56" s="156">
        <v>6000</v>
      </c>
      <c r="F56" s="156">
        <v>-4887</v>
      </c>
      <c r="G56" s="148">
        <v>0</v>
      </c>
      <c r="H56" s="148">
        <v>0</v>
      </c>
      <c r="I56" s="215">
        <v>0</v>
      </c>
      <c r="J56" s="238">
        <v>4000</v>
      </c>
      <c r="K56" s="312">
        <v>0</v>
      </c>
      <c r="L56" s="148">
        <v>0</v>
      </c>
      <c r="M56" s="148">
        <v>0</v>
      </c>
      <c r="N56" s="148">
        <v>0</v>
      </c>
      <c r="O56" s="148">
        <v>0</v>
      </c>
      <c r="P56" s="148">
        <v>0</v>
      </c>
      <c r="Q56" s="148">
        <v>0</v>
      </c>
      <c r="R56" s="148">
        <v>0</v>
      </c>
      <c r="S56" s="148">
        <v>0</v>
      </c>
      <c r="T56" s="122">
        <f t="shared" si="2"/>
        <v>5113</v>
      </c>
      <c r="U56" s="149">
        <f t="shared" si="1"/>
        <v>5113</v>
      </c>
    </row>
    <row r="57" spans="1:68" ht="36.75">
      <c r="A57" s="58">
        <v>32114</v>
      </c>
      <c r="B57" s="66" t="s">
        <v>84</v>
      </c>
      <c r="C57" s="122">
        <f t="shared" si="0"/>
        <v>5000</v>
      </c>
      <c r="D57" s="193">
        <v>0</v>
      </c>
      <c r="E57" s="156">
        <v>0</v>
      </c>
      <c r="F57" s="156">
        <v>0</v>
      </c>
      <c r="G57" s="148">
        <v>0</v>
      </c>
      <c r="H57" s="148">
        <v>0</v>
      </c>
      <c r="I57" s="215">
        <v>0</v>
      </c>
      <c r="J57" s="238">
        <v>2000</v>
      </c>
      <c r="K57" s="312">
        <v>3000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  <c r="S57" s="148">
        <v>0</v>
      </c>
      <c r="T57" s="122">
        <f t="shared" si="2"/>
        <v>5000</v>
      </c>
      <c r="U57" s="149">
        <f t="shared" si="1"/>
        <v>5000</v>
      </c>
    </row>
    <row r="58" spans="1:68" ht="36.75">
      <c r="A58" s="58">
        <v>32115</v>
      </c>
      <c r="B58" s="66" t="s">
        <v>85</v>
      </c>
      <c r="C58" s="122">
        <f t="shared" si="0"/>
        <v>9000</v>
      </c>
      <c r="D58" s="193">
        <v>0</v>
      </c>
      <c r="E58" s="156">
        <v>2000</v>
      </c>
      <c r="F58" s="156">
        <v>0</v>
      </c>
      <c r="G58" s="148">
        <v>0</v>
      </c>
      <c r="H58" s="148">
        <v>0</v>
      </c>
      <c r="I58" s="215">
        <v>0</v>
      </c>
      <c r="J58" s="238">
        <v>4000</v>
      </c>
      <c r="K58" s="312">
        <v>3000</v>
      </c>
      <c r="L58" s="148">
        <v>0</v>
      </c>
      <c r="M58" s="148">
        <v>3000</v>
      </c>
      <c r="N58" s="148">
        <v>-3000</v>
      </c>
      <c r="O58" s="148">
        <v>0</v>
      </c>
      <c r="P58" s="148">
        <v>0</v>
      </c>
      <c r="Q58" s="148">
        <v>0</v>
      </c>
      <c r="R58" s="148">
        <v>0</v>
      </c>
      <c r="S58" s="148">
        <v>0</v>
      </c>
      <c r="T58" s="122">
        <f t="shared" si="2"/>
        <v>9000</v>
      </c>
      <c r="U58" s="149">
        <f t="shared" si="1"/>
        <v>9000</v>
      </c>
    </row>
    <row r="59" spans="1:68" ht="36.75">
      <c r="A59" s="58">
        <v>32116</v>
      </c>
      <c r="B59" s="66" t="s">
        <v>86</v>
      </c>
      <c r="C59" s="122">
        <f t="shared" si="0"/>
        <v>3000</v>
      </c>
      <c r="D59" s="193">
        <v>0</v>
      </c>
      <c r="E59" s="156">
        <v>0</v>
      </c>
      <c r="F59" s="156">
        <v>0</v>
      </c>
      <c r="G59" s="148">
        <v>0</v>
      </c>
      <c r="H59" s="148">
        <v>0</v>
      </c>
      <c r="I59" s="215">
        <v>0</v>
      </c>
      <c r="J59" s="238">
        <v>3000</v>
      </c>
      <c r="K59" s="312">
        <v>0</v>
      </c>
      <c r="L59" s="148">
        <v>0</v>
      </c>
      <c r="M59" s="148">
        <v>0</v>
      </c>
      <c r="N59" s="148">
        <v>0</v>
      </c>
      <c r="O59" s="148">
        <v>0</v>
      </c>
      <c r="P59" s="148">
        <v>0</v>
      </c>
      <c r="Q59" s="148">
        <v>0</v>
      </c>
      <c r="R59" s="148">
        <v>0</v>
      </c>
      <c r="S59" s="148">
        <v>0</v>
      </c>
      <c r="T59" s="122">
        <f t="shared" si="2"/>
        <v>3000</v>
      </c>
      <c r="U59" s="149">
        <f t="shared" si="1"/>
        <v>3000</v>
      </c>
    </row>
    <row r="60" spans="1:68">
      <c r="A60" s="58">
        <v>32117</v>
      </c>
      <c r="B60" s="66" t="s">
        <v>87</v>
      </c>
      <c r="C60" s="122">
        <f t="shared" si="0"/>
        <v>0</v>
      </c>
      <c r="D60" s="193">
        <v>0</v>
      </c>
      <c r="E60" s="156">
        <v>0</v>
      </c>
      <c r="F60" s="156">
        <v>0</v>
      </c>
      <c r="G60" s="148">
        <v>0</v>
      </c>
      <c r="H60" s="148">
        <v>0</v>
      </c>
      <c r="I60" s="215">
        <v>0</v>
      </c>
      <c r="J60" s="238">
        <v>0</v>
      </c>
      <c r="K60" s="312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0</v>
      </c>
      <c r="T60" s="122">
        <f t="shared" si="2"/>
        <v>0</v>
      </c>
      <c r="U60" s="149">
        <f t="shared" si="1"/>
        <v>0</v>
      </c>
    </row>
    <row r="61" spans="1:68" s="65" customFormat="1">
      <c r="A61" s="63">
        <v>3212</v>
      </c>
      <c r="B61" s="64" t="s">
        <v>34</v>
      </c>
      <c r="C61" s="128">
        <f t="shared" si="0"/>
        <v>550000</v>
      </c>
      <c r="D61" s="191">
        <v>0</v>
      </c>
      <c r="E61" s="154">
        <v>0</v>
      </c>
      <c r="F61" s="154">
        <v>0</v>
      </c>
      <c r="G61" s="155"/>
      <c r="H61" s="155">
        <v>0</v>
      </c>
      <c r="I61" s="216">
        <v>550000</v>
      </c>
      <c r="J61" s="237">
        <v>0</v>
      </c>
      <c r="K61" s="311">
        <v>0</v>
      </c>
      <c r="L61" s="155"/>
      <c r="M61" s="155">
        <v>0</v>
      </c>
      <c r="N61" s="155">
        <v>0</v>
      </c>
      <c r="O61" s="155"/>
      <c r="P61" s="155"/>
      <c r="Q61" s="155"/>
      <c r="R61" s="328">
        <v>0</v>
      </c>
      <c r="S61" s="155">
        <v>0</v>
      </c>
      <c r="T61" s="128">
        <f t="shared" si="2"/>
        <v>550000</v>
      </c>
      <c r="U61" s="155">
        <f t="shared" si="1"/>
        <v>550000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</row>
    <row r="62" spans="1:68" s="65" customFormat="1">
      <c r="A62" s="63">
        <v>3213</v>
      </c>
      <c r="B62" s="64" t="s">
        <v>35</v>
      </c>
      <c r="C62" s="128">
        <f t="shared" si="0"/>
        <v>5000</v>
      </c>
      <c r="D62" s="191">
        <v>0</v>
      </c>
      <c r="E62" s="154">
        <v>0</v>
      </c>
      <c r="F62" s="154">
        <v>0</v>
      </c>
      <c r="G62" s="216">
        <v>0</v>
      </c>
      <c r="H62" s="216">
        <v>0</v>
      </c>
      <c r="I62" s="216">
        <v>0</v>
      </c>
      <c r="J62" s="237">
        <f>J63</f>
        <v>2000</v>
      </c>
      <c r="K62" s="311">
        <f>K63</f>
        <v>3000</v>
      </c>
      <c r="L62" s="216">
        <v>0</v>
      </c>
      <c r="M62" s="155">
        <v>0</v>
      </c>
      <c r="N62" s="216">
        <v>0</v>
      </c>
      <c r="O62" s="216">
        <v>0</v>
      </c>
      <c r="P62" s="216">
        <v>0</v>
      </c>
      <c r="Q62" s="216">
        <v>0</v>
      </c>
      <c r="R62" s="329">
        <v>0</v>
      </c>
      <c r="S62" s="216">
        <v>0</v>
      </c>
      <c r="T62" s="128">
        <f t="shared" si="2"/>
        <v>5000</v>
      </c>
      <c r="U62" s="155">
        <f t="shared" si="1"/>
        <v>5000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</row>
    <row r="63" spans="1:68" ht="36.75">
      <c r="A63" s="58">
        <v>32131</v>
      </c>
      <c r="B63" s="66" t="s">
        <v>88</v>
      </c>
      <c r="C63" s="122">
        <f t="shared" si="0"/>
        <v>5000</v>
      </c>
      <c r="D63" s="193">
        <v>0</v>
      </c>
      <c r="E63" s="156">
        <v>0</v>
      </c>
      <c r="F63" s="156">
        <v>0</v>
      </c>
      <c r="G63" s="215">
        <v>0</v>
      </c>
      <c r="H63" s="215">
        <v>0</v>
      </c>
      <c r="I63" s="215">
        <v>0</v>
      </c>
      <c r="J63" s="238">
        <v>2000</v>
      </c>
      <c r="K63" s="312">
        <v>3000</v>
      </c>
      <c r="L63" s="215">
        <v>0</v>
      </c>
      <c r="M63" s="148">
        <v>0</v>
      </c>
      <c r="N63" s="215">
        <v>0</v>
      </c>
      <c r="O63" s="215">
        <v>0</v>
      </c>
      <c r="P63" s="215">
        <v>0</v>
      </c>
      <c r="Q63" s="215">
        <v>0</v>
      </c>
      <c r="R63" s="215">
        <v>0</v>
      </c>
      <c r="S63" s="215">
        <v>0</v>
      </c>
      <c r="T63" s="122">
        <f t="shared" si="2"/>
        <v>5000</v>
      </c>
      <c r="U63" s="149">
        <f t="shared" si="1"/>
        <v>5000</v>
      </c>
    </row>
    <row r="64" spans="1:68">
      <c r="A64" s="58">
        <v>32132</v>
      </c>
      <c r="B64" s="66" t="s">
        <v>89</v>
      </c>
      <c r="C64" s="122">
        <f t="shared" si="0"/>
        <v>0</v>
      </c>
      <c r="D64" s="193">
        <v>0</v>
      </c>
      <c r="E64" s="156">
        <v>0</v>
      </c>
      <c r="F64" s="156">
        <v>0</v>
      </c>
      <c r="G64" s="215">
        <v>0</v>
      </c>
      <c r="H64" s="215">
        <v>0</v>
      </c>
      <c r="I64" s="215">
        <v>0</v>
      </c>
      <c r="J64" s="238">
        <v>0</v>
      </c>
      <c r="K64" s="312">
        <v>0</v>
      </c>
      <c r="L64" s="215">
        <v>0</v>
      </c>
      <c r="M64" s="148">
        <v>0</v>
      </c>
      <c r="N64" s="215">
        <v>0</v>
      </c>
      <c r="O64" s="215">
        <v>0</v>
      </c>
      <c r="P64" s="215">
        <v>0</v>
      </c>
      <c r="Q64" s="215">
        <v>0</v>
      </c>
      <c r="R64" s="215">
        <v>0</v>
      </c>
      <c r="S64" s="215">
        <v>0</v>
      </c>
      <c r="T64" s="122">
        <f t="shared" si="2"/>
        <v>0</v>
      </c>
      <c r="U64" s="149">
        <f t="shared" si="1"/>
        <v>0</v>
      </c>
    </row>
    <row r="65" spans="1:68" s="65" customFormat="1" ht="36.75">
      <c r="A65" s="63">
        <v>3214</v>
      </c>
      <c r="B65" s="64" t="s">
        <v>60</v>
      </c>
      <c r="C65" s="128">
        <f t="shared" si="0"/>
        <v>16179.29</v>
      </c>
      <c r="D65" s="191">
        <v>0</v>
      </c>
      <c r="E65" s="154">
        <v>0</v>
      </c>
      <c r="F65" s="154">
        <f>F66</f>
        <v>8179.29</v>
      </c>
      <c r="G65" s="216">
        <v>0</v>
      </c>
      <c r="H65" s="216">
        <v>0</v>
      </c>
      <c r="I65" s="216">
        <v>0</v>
      </c>
      <c r="J65" s="237">
        <f>J66</f>
        <v>8000</v>
      </c>
      <c r="K65" s="311">
        <v>0</v>
      </c>
      <c r="L65" s="216">
        <v>0</v>
      </c>
      <c r="M65" s="155">
        <v>0</v>
      </c>
      <c r="N65" s="216">
        <v>0</v>
      </c>
      <c r="O65" s="216">
        <v>0</v>
      </c>
      <c r="P65" s="216">
        <v>0</v>
      </c>
      <c r="Q65" s="216">
        <v>0</v>
      </c>
      <c r="R65" s="329">
        <v>0</v>
      </c>
      <c r="S65" s="216">
        <v>0</v>
      </c>
      <c r="T65" s="128">
        <f t="shared" si="2"/>
        <v>16179.29</v>
      </c>
      <c r="U65" s="155">
        <f t="shared" si="1"/>
        <v>16179.29</v>
      </c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</row>
    <row r="66" spans="1:68" ht="36.75">
      <c r="A66" s="58">
        <v>32141</v>
      </c>
      <c r="B66" s="66" t="s">
        <v>60</v>
      </c>
      <c r="C66" s="122">
        <f t="shared" si="0"/>
        <v>16179.29</v>
      </c>
      <c r="D66" s="193">
        <v>0</v>
      </c>
      <c r="E66" s="156">
        <v>0</v>
      </c>
      <c r="F66" s="156">
        <v>8179.29</v>
      </c>
      <c r="G66" s="215">
        <v>0</v>
      </c>
      <c r="H66" s="215">
        <v>0</v>
      </c>
      <c r="I66" s="215">
        <v>0</v>
      </c>
      <c r="J66" s="238">
        <v>8000</v>
      </c>
      <c r="K66" s="312">
        <v>0</v>
      </c>
      <c r="L66" s="215">
        <v>0</v>
      </c>
      <c r="M66" s="148">
        <v>0</v>
      </c>
      <c r="N66" s="215">
        <v>0</v>
      </c>
      <c r="O66" s="215">
        <v>0</v>
      </c>
      <c r="P66" s="215">
        <v>0</v>
      </c>
      <c r="Q66" s="215">
        <v>0</v>
      </c>
      <c r="R66" s="215">
        <v>0</v>
      </c>
      <c r="S66" s="215">
        <v>0</v>
      </c>
      <c r="T66" s="122">
        <f t="shared" si="2"/>
        <v>16179.29</v>
      </c>
      <c r="U66" s="149">
        <f t="shared" si="1"/>
        <v>16179.29</v>
      </c>
    </row>
    <row r="67" spans="1:68">
      <c r="A67" s="58">
        <v>32149</v>
      </c>
      <c r="B67" s="66" t="s">
        <v>90</v>
      </c>
      <c r="C67" s="122">
        <f t="shared" si="0"/>
        <v>0</v>
      </c>
      <c r="D67" s="193">
        <v>0</v>
      </c>
      <c r="E67" s="156">
        <v>0</v>
      </c>
      <c r="F67" s="156">
        <v>0</v>
      </c>
      <c r="G67" s="215">
        <v>0</v>
      </c>
      <c r="H67" s="215">
        <v>0</v>
      </c>
      <c r="I67" s="215">
        <v>0</v>
      </c>
      <c r="J67" s="238">
        <v>0</v>
      </c>
      <c r="K67" s="312">
        <v>0</v>
      </c>
      <c r="L67" s="215">
        <v>0</v>
      </c>
      <c r="M67" s="148">
        <v>0</v>
      </c>
      <c r="N67" s="215">
        <v>0</v>
      </c>
      <c r="O67" s="215">
        <v>0</v>
      </c>
      <c r="P67" s="215">
        <v>0</v>
      </c>
      <c r="Q67" s="215">
        <v>0</v>
      </c>
      <c r="R67" s="215">
        <v>0</v>
      </c>
      <c r="S67" s="215">
        <v>0</v>
      </c>
      <c r="T67" s="122">
        <f t="shared" si="2"/>
        <v>0</v>
      </c>
      <c r="U67" s="149">
        <f t="shared" si="1"/>
        <v>0</v>
      </c>
    </row>
    <row r="68" spans="1:68" s="56" customFormat="1" ht="36.75">
      <c r="A68" s="59">
        <v>322</v>
      </c>
      <c r="B68" s="67" t="s">
        <v>3</v>
      </c>
      <c r="C68" s="130">
        <f t="shared" si="0"/>
        <v>288214.66000000003</v>
      </c>
      <c r="D68" s="194">
        <v>0</v>
      </c>
      <c r="E68" s="157">
        <f>E69+E77+E83+E86</f>
        <v>89000</v>
      </c>
      <c r="F68" s="157">
        <f>F69+F77+F83+F86</f>
        <v>-32477</v>
      </c>
      <c r="G68" s="232">
        <v>0</v>
      </c>
      <c r="H68" s="232">
        <f>H77+H83</f>
        <v>159291.66</v>
      </c>
      <c r="I68" s="212">
        <v>0</v>
      </c>
      <c r="J68" s="239">
        <f>J69+J77+J83+J86+J89</f>
        <v>77000</v>
      </c>
      <c r="K68" s="239">
        <f>K69+K77+K83+K86+K89</f>
        <v>-4600</v>
      </c>
      <c r="L68" s="232">
        <v>0</v>
      </c>
      <c r="M68" s="143">
        <v>0</v>
      </c>
      <c r="N68" s="143">
        <v>0</v>
      </c>
      <c r="O68" s="232">
        <v>0</v>
      </c>
      <c r="P68" s="232">
        <v>0</v>
      </c>
      <c r="Q68" s="232">
        <v>0</v>
      </c>
      <c r="R68" s="330">
        <v>0</v>
      </c>
      <c r="S68" s="232">
        <v>0</v>
      </c>
      <c r="T68" s="130">
        <f t="shared" si="2"/>
        <v>288214.66000000003</v>
      </c>
      <c r="U68" s="143">
        <f t="shared" si="1"/>
        <v>288214.66000000003</v>
      </c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</row>
    <row r="69" spans="1:68" s="65" customFormat="1">
      <c r="A69" s="68">
        <v>3221</v>
      </c>
      <c r="B69" s="69" t="s">
        <v>36</v>
      </c>
      <c r="C69" s="178">
        <f t="shared" si="0"/>
        <v>32200</v>
      </c>
      <c r="D69" s="195">
        <v>0</v>
      </c>
      <c r="E69" s="158">
        <f>E70+E73+E74+E75+E71</f>
        <v>19000</v>
      </c>
      <c r="F69" s="154">
        <f>F71+F74</f>
        <v>-3800</v>
      </c>
      <c r="G69" s="216">
        <v>0</v>
      </c>
      <c r="H69" s="216">
        <v>0</v>
      </c>
      <c r="I69" s="216">
        <v>0</v>
      </c>
      <c r="J69" s="237">
        <f>J70+J71+J73+J74+J75</f>
        <v>15000</v>
      </c>
      <c r="K69" s="311">
        <f>K71+K75</f>
        <v>2000</v>
      </c>
      <c r="L69" s="216">
        <v>0</v>
      </c>
      <c r="M69" s="159">
        <v>0</v>
      </c>
      <c r="N69" s="159">
        <v>0</v>
      </c>
      <c r="O69" s="216">
        <v>0</v>
      </c>
      <c r="P69" s="216">
        <v>0</v>
      </c>
      <c r="Q69" s="216">
        <v>0</v>
      </c>
      <c r="R69" s="329">
        <v>0</v>
      </c>
      <c r="S69" s="216">
        <v>0</v>
      </c>
      <c r="T69" s="178">
        <f t="shared" si="2"/>
        <v>32200</v>
      </c>
      <c r="U69" s="155">
        <f t="shared" si="1"/>
        <v>32200</v>
      </c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</row>
    <row r="70" spans="1:68">
      <c r="A70" s="70">
        <v>32211</v>
      </c>
      <c r="B70" s="71" t="s">
        <v>36</v>
      </c>
      <c r="C70" s="122">
        <f t="shared" si="0"/>
        <v>8000</v>
      </c>
      <c r="D70" s="197">
        <v>0</v>
      </c>
      <c r="E70" s="160">
        <v>6000</v>
      </c>
      <c r="F70" s="156">
        <v>0</v>
      </c>
      <c r="G70" s="215">
        <v>0</v>
      </c>
      <c r="H70" s="215">
        <v>0</v>
      </c>
      <c r="I70" s="215">
        <v>0</v>
      </c>
      <c r="J70" s="238">
        <v>2000</v>
      </c>
      <c r="K70" s="312">
        <v>0</v>
      </c>
      <c r="L70" s="215">
        <v>0</v>
      </c>
      <c r="M70" s="142">
        <v>0</v>
      </c>
      <c r="N70" s="142">
        <v>0</v>
      </c>
      <c r="O70" s="215">
        <v>0</v>
      </c>
      <c r="P70" s="215">
        <v>0</v>
      </c>
      <c r="Q70" s="215">
        <v>0</v>
      </c>
      <c r="R70" s="215">
        <v>0</v>
      </c>
      <c r="S70" s="215">
        <v>0</v>
      </c>
      <c r="T70" s="122">
        <f t="shared" si="2"/>
        <v>8000</v>
      </c>
      <c r="U70" s="162">
        <f t="shared" si="1"/>
        <v>8000</v>
      </c>
    </row>
    <row r="71" spans="1:68">
      <c r="A71" s="70">
        <v>32212</v>
      </c>
      <c r="B71" s="71" t="s">
        <v>91</v>
      </c>
      <c r="C71" s="122">
        <f t="shared" si="0"/>
        <v>2000</v>
      </c>
      <c r="D71" s="197">
        <v>0</v>
      </c>
      <c r="E71" s="160">
        <v>2000</v>
      </c>
      <c r="F71" s="156">
        <v>-2000</v>
      </c>
      <c r="G71" s="215">
        <v>0</v>
      </c>
      <c r="H71" s="215">
        <v>0</v>
      </c>
      <c r="I71" s="215">
        <v>0</v>
      </c>
      <c r="J71" s="238">
        <v>1000</v>
      </c>
      <c r="K71" s="312">
        <v>1000</v>
      </c>
      <c r="L71" s="215">
        <v>0</v>
      </c>
      <c r="M71" s="142">
        <v>0</v>
      </c>
      <c r="N71" s="142">
        <v>0</v>
      </c>
      <c r="O71" s="215">
        <v>0</v>
      </c>
      <c r="P71" s="215">
        <v>0</v>
      </c>
      <c r="Q71" s="215">
        <v>0</v>
      </c>
      <c r="R71" s="215">
        <v>0</v>
      </c>
      <c r="S71" s="215">
        <v>0</v>
      </c>
      <c r="T71" s="122">
        <f t="shared" si="2"/>
        <v>2000</v>
      </c>
      <c r="U71" s="162">
        <f t="shared" si="1"/>
        <v>2000</v>
      </c>
    </row>
    <row r="72" spans="1:68">
      <c r="A72" s="70">
        <v>32213</v>
      </c>
      <c r="B72" s="71" t="s">
        <v>92</v>
      </c>
      <c r="C72" s="122">
        <f t="shared" si="0"/>
        <v>0</v>
      </c>
      <c r="D72" s="197">
        <v>0</v>
      </c>
      <c r="E72" s="160">
        <v>0</v>
      </c>
      <c r="F72" s="156">
        <v>0</v>
      </c>
      <c r="G72" s="215">
        <v>0</v>
      </c>
      <c r="H72" s="215">
        <v>0</v>
      </c>
      <c r="I72" s="215">
        <v>0</v>
      </c>
      <c r="J72" s="238">
        <v>0</v>
      </c>
      <c r="K72" s="312">
        <v>0</v>
      </c>
      <c r="L72" s="215">
        <v>0</v>
      </c>
      <c r="M72" s="142">
        <v>0</v>
      </c>
      <c r="N72" s="142">
        <v>0</v>
      </c>
      <c r="O72" s="215">
        <v>0</v>
      </c>
      <c r="P72" s="215">
        <v>0</v>
      </c>
      <c r="Q72" s="215">
        <v>0</v>
      </c>
      <c r="R72" s="215">
        <v>0</v>
      </c>
      <c r="S72" s="215">
        <v>0</v>
      </c>
      <c r="T72" s="122">
        <f t="shared" si="2"/>
        <v>0</v>
      </c>
      <c r="U72" s="162">
        <f t="shared" si="1"/>
        <v>0</v>
      </c>
    </row>
    <row r="73" spans="1:68" ht="36.75">
      <c r="A73" s="70">
        <v>32214</v>
      </c>
      <c r="B73" s="71" t="s">
        <v>93</v>
      </c>
      <c r="C73" s="122">
        <f t="shared" si="0"/>
        <v>7000</v>
      </c>
      <c r="D73" s="197">
        <v>0</v>
      </c>
      <c r="E73" s="160">
        <v>3000</v>
      </c>
      <c r="F73" s="156">
        <v>0</v>
      </c>
      <c r="G73" s="215">
        <v>0</v>
      </c>
      <c r="H73" s="215">
        <v>0</v>
      </c>
      <c r="I73" s="215">
        <v>0</v>
      </c>
      <c r="J73" s="238">
        <v>4000</v>
      </c>
      <c r="K73" s="312">
        <v>0</v>
      </c>
      <c r="L73" s="215">
        <v>0</v>
      </c>
      <c r="M73" s="142">
        <v>0</v>
      </c>
      <c r="N73" s="142">
        <v>0</v>
      </c>
      <c r="O73" s="215">
        <v>0</v>
      </c>
      <c r="P73" s="215">
        <v>0</v>
      </c>
      <c r="Q73" s="215">
        <v>0</v>
      </c>
      <c r="R73" s="215">
        <v>0</v>
      </c>
      <c r="S73" s="215">
        <v>0</v>
      </c>
      <c r="T73" s="122">
        <f t="shared" si="2"/>
        <v>7000</v>
      </c>
      <c r="U73" s="162">
        <f t="shared" si="1"/>
        <v>7000</v>
      </c>
    </row>
    <row r="74" spans="1:68">
      <c r="A74" s="70">
        <v>32216</v>
      </c>
      <c r="B74" s="71" t="s">
        <v>94</v>
      </c>
      <c r="C74" s="122">
        <f t="shared" si="0"/>
        <v>8200</v>
      </c>
      <c r="D74" s="197">
        <v>0</v>
      </c>
      <c r="E74" s="160">
        <v>6000</v>
      </c>
      <c r="F74" s="156">
        <v>-1800</v>
      </c>
      <c r="G74" s="215">
        <v>0</v>
      </c>
      <c r="H74" s="215">
        <v>0</v>
      </c>
      <c r="I74" s="215">
        <v>0</v>
      </c>
      <c r="J74" s="238">
        <v>4000</v>
      </c>
      <c r="K74" s="312">
        <v>0</v>
      </c>
      <c r="L74" s="215">
        <v>0</v>
      </c>
      <c r="M74" s="142">
        <v>0</v>
      </c>
      <c r="N74" s="142">
        <v>0</v>
      </c>
      <c r="O74" s="215">
        <v>0</v>
      </c>
      <c r="P74" s="215">
        <v>0</v>
      </c>
      <c r="Q74" s="215">
        <v>0</v>
      </c>
      <c r="R74" s="215">
        <v>0</v>
      </c>
      <c r="S74" s="215">
        <v>0</v>
      </c>
      <c r="T74" s="122">
        <f t="shared" si="2"/>
        <v>8200</v>
      </c>
      <c r="U74" s="162">
        <f t="shared" si="1"/>
        <v>8200</v>
      </c>
    </row>
    <row r="75" spans="1:68" ht="36.75">
      <c r="A75" s="70">
        <v>32219</v>
      </c>
      <c r="B75" s="71" t="s">
        <v>95</v>
      </c>
      <c r="C75" s="122">
        <f t="shared" si="0"/>
        <v>7000</v>
      </c>
      <c r="D75" s="197">
        <v>0</v>
      </c>
      <c r="E75" s="160">
        <v>2000</v>
      </c>
      <c r="F75" s="156">
        <v>0</v>
      </c>
      <c r="G75" s="215">
        <v>0</v>
      </c>
      <c r="H75" s="215">
        <v>0</v>
      </c>
      <c r="I75" s="215">
        <v>0</v>
      </c>
      <c r="J75" s="238">
        <v>4000</v>
      </c>
      <c r="K75" s="312">
        <v>1000</v>
      </c>
      <c r="L75" s="215">
        <v>0</v>
      </c>
      <c r="M75" s="142">
        <v>0</v>
      </c>
      <c r="N75" s="142">
        <v>0</v>
      </c>
      <c r="O75" s="215">
        <v>0</v>
      </c>
      <c r="P75" s="215">
        <v>0</v>
      </c>
      <c r="Q75" s="215">
        <v>0</v>
      </c>
      <c r="R75" s="215">
        <v>0</v>
      </c>
      <c r="S75" s="215">
        <v>0</v>
      </c>
      <c r="T75" s="122">
        <f t="shared" si="2"/>
        <v>7000</v>
      </c>
      <c r="U75" s="162">
        <f t="shared" si="1"/>
        <v>7000</v>
      </c>
    </row>
    <row r="76" spans="1:68" s="65" customFormat="1">
      <c r="A76" s="68">
        <v>3222</v>
      </c>
      <c r="B76" s="69" t="s">
        <v>76</v>
      </c>
      <c r="C76" s="128">
        <f t="shared" si="0"/>
        <v>0</v>
      </c>
      <c r="D76" s="195">
        <v>0</v>
      </c>
      <c r="E76" s="158">
        <v>0</v>
      </c>
      <c r="F76" s="154">
        <v>0</v>
      </c>
      <c r="G76" s="216">
        <v>0</v>
      </c>
      <c r="H76" s="216">
        <v>0</v>
      </c>
      <c r="I76" s="216">
        <v>0</v>
      </c>
      <c r="J76" s="237">
        <v>0</v>
      </c>
      <c r="K76" s="311">
        <v>0</v>
      </c>
      <c r="L76" s="216">
        <v>0</v>
      </c>
      <c r="M76" s="159">
        <v>0</v>
      </c>
      <c r="N76" s="159">
        <v>0</v>
      </c>
      <c r="O76" s="216">
        <v>0</v>
      </c>
      <c r="P76" s="216">
        <v>0</v>
      </c>
      <c r="Q76" s="216">
        <v>0</v>
      </c>
      <c r="R76" s="329">
        <v>0</v>
      </c>
      <c r="S76" s="216">
        <v>0</v>
      </c>
      <c r="T76" s="128">
        <f t="shared" si="2"/>
        <v>0</v>
      </c>
      <c r="U76" s="159">
        <f t="shared" si="1"/>
        <v>0</v>
      </c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</row>
    <row r="77" spans="1:68" s="65" customFormat="1">
      <c r="A77" s="68">
        <v>3223</v>
      </c>
      <c r="B77" s="69" t="s">
        <v>37</v>
      </c>
      <c r="C77" s="128">
        <f t="shared" si="0"/>
        <v>186600</v>
      </c>
      <c r="D77" s="195">
        <v>0</v>
      </c>
      <c r="E77" s="158">
        <f>E78+E80+E81</f>
        <v>59000</v>
      </c>
      <c r="F77" s="158">
        <f>F78+F80</f>
        <v>-29000</v>
      </c>
      <c r="G77" s="218">
        <v>0</v>
      </c>
      <c r="H77" s="218">
        <f>H78+H80</f>
        <v>135600</v>
      </c>
      <c r="I77" s="218">
        <v>0</v>
      </c>
      <c r="J77" s="237">
        <f>J78+J80+J81+J82</f>
        <v>36000</v>
      </c>
      <c r="K77" s="237">
        <f>K78+K80+K82</f>
        <v>-15000</v>
      </c>
      <c r="L77" s="218">
        <v>0</v>
      </c>
      <c r="M77" s="159">
        <v>0</v>
      </c>
      <c r="N77" s="159">
        <v>0</v>
      </c>
      <c r="O77" s="218">
        <v>0</v>
      </c>
      <c r="P77" s="218">
        <v>0</v>
      </c>
      <c r="Q77" s="218">
        <v>0</v>
      </c>
      <c r="R77" s="331">
        <v>0</v>
      </c>
      <c r="S77" s="218">
        <v>0</v>
      </c>
      <c r="T77" s="128">
        <f t="shared" si="2"/>
        <v>186600</v>
      </c>
      <c r="U77" s="159">
        <f t="shared" si="1"/>
        <v>186600</v>
      </c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</row>
    <row r="78" spans="1:68">
      <c r="A78" s="70">
        <v>32231</v>
      </c>
      <c r="B78" s="71" t="s">
        <v>37</v>
      </c>
      <c r="C78" s="122">
        <f t="shared" si="0"/>
        <v>52100</v>
      </c>
      <c r="D78" s="197">
        <v>0</v>
      </c>
      <c r="E78" s="160">
        <v>14000</v>
      </c>
      <c r="F78" s="160">
        <v>-12500</v>
      </c>
      <c r="G78" s="231">
        <v>0</v>
      </c>
      <c r="H78" s="231">
        <v>45600</v>
      </c>
      <c r="I78" s="211">
        <v>0</v>
      </c>
      <c r="J78" s="238">
        <v>10000</v>
      </c>
      <c r="K78" s="238">
        <v>-5000</v>
      </c>
      <c r="L78" s="231">
        <v>0</v>
      </c>
      <c r="M78" s="142">
        <v>0</v>
      </c>
      <c r="N78" s="142">
        <v>0</v>
      </c>
      <c r="O78" s="231">
        <v>0</v>
      </c>
      <c r="P78" s="231">
        <v>0</v>
      </c>
      <c r="Q78" s="231">
        <v>0</v>
      </c>
      <c r="R78" s="231">
        <v>0</v>
      </c>
      <c r="S78" s="231">
        <v>0</v>
      </c>
      <c r="T78" s="122">
        <f t="shared" si="2"/>
        <v>52100</v>
      </c>
      <c r="U78" s="162">
        <f t="shared" si="1"/>
        <v>52100</v>
      </c>
    </row>
    <row r="79" spans="1:68">
      <c r="A79" s="70">
        <v>32232</v>
      </c>
      <c r="B79" s="71" t="s">
        <v>96</v>
      </c>
      <c r="C79" s="122">
        <f t="shared" si="0"/>
        <v>0</v>
      </c>
      <c r="D79" s="197">
        <v>0</v>
      </c>
      <c r="E79" s="160">
        <v>0</v>
      </c>
      <c r="F79" s="160">
        <v>0</v>
      </c>
      <c r="G79" s="231">
        <v>0</v>
      </c>
      <c r="H79" s="231">
        <v>0</v>
      </c>
      <c r="I79" s="211">
        <v>0</v>
      </c>
      <c r="J79" s="238">
        <v>0</v>
      </c>
      <c r="K79" s="238">
        <v>0</v>
      </c>
      <c r="L79" s="231">
        <v>0</v>
      </c>
      <c r="M79" s="142">
        <v>0</v>
      </c>
      <c r="N79" s="142">
        <v>0</v>
      </c>
      <c r="O79" s="231">
        <v>0</v>
      </c>
      <c r="P79" s="231">
        <v>0</v>
      </c>
      <c r="Q79" s="231">
        <v>0</v>
      </c>
      <c r="R79" s="231">
        <v>0</v>
      </c>
      <c r="S79" s="231">
        <v>0</v>
      </c>
      <c r="T79" s="122">
        <f t="shared" si="2"/>
        <v>0</v>
      </c>
      <c r="U79" s="162">
        <f t="shared" si="1"/>
        <v>0</v>
      </c>
    </row>
    <row r="80" spans="1:68">
      <c r="A80" s="70">
        <v>32233</v>
      </c>
      <c r="B80" s="71" t="s">
        <v>97</v>
      </c>
      <c r="C80" s="122">
        <f t="shared" si="0"/>
        <v>99500</v>
      </c>
      <c r="D80" s="197">
        <v>0</v>
      </c>
      <c r="E80" s="160">
        <v>20000</v>
      </c>
      <c r="F80" s="160">
        <v>-16500</v>
      </c>
      <c r="G80" s="231">
        <v>0</v>
      </c>
      <c r="H80" s="231">
        <v>90000</v>
      </c>
      <c r="I80" s="211">
        <v>0</v>
      </c>
      <c r="J80" s="238">
        <v>10000</v>
      </c>
      <c r="K80" s="238">
        <v>-4000</v>
      </c>
      <c r="L80" s="231">
        <v>0</v>
      </c>
      <c r="M80" s="142">
        <v>0</v>
      </c>
      <c r="N80" s="142">
        <v>0</v>
      </c>
      <c r="O80" s="231">
        <v>0</v>
      </c>
      <c r="P80" s="231">
        <v>0</v>
      </c>
      <c r="Q80" s="231">
        <v>0</v>
      </c>
      <c r="R80" s="231">
        <v>0</v>
      </c>
      <c r="S80" s="231">
        <v>0</v>
      </c>
      <c r="T80" s="122">
        <f t="shared" si="2"/>
        <v>99500</v>
      </c>
      <c r="U80" s="162">
        <f t="shared" si="1"/>
        <v>99500</v>
      </c>
    </row>
    <row r="81" spans="1:68">
      <c r="A81" s="70">
        <v>32234</v>
      </c>
      <c r="B81" s="71" t="s">
        <v>98</v>
      </c>
      <c r="C81" s="122">
        <f t="shared" si="0"/>
        <v>35000</v>
      </c>
      <c r="D81" s="197">
        <v>0</v>
      </c>
      <c r="E81" s="160">
        <v>25000</v>
      </c>
      <c r="F81" s="160">
        <v>0</v>
      </c>
      <c r="G81" s="231">
        <v>0</v>
      </c>
      <c r="H81" s="231">
        <v>0</v>
      </c>
      <c r="I81" s="211">
        <v>0</v>
      </c>
      <c r="J81" s="238">
        <v>10000</v>
      </c>
      <c r="K81" s="238">
        <v>0</v>
      </c>
      <c r="L81" s="231">
        <v>0</v>
      </c>
      <c r="M81" s="142">
        <v>0</v>
      </c>
      <c r="N81" s="142">
        <v>0</v>
      </c>
      <c r="O81" s="231">
        <v>0</v>
      </c>
      <c r="P81" s="231">
        <v>0</v>
      </c>
      <c r="Q81" s="231">
        <v>0</v>
      </c>
      <c r="R81" s="231">
        <v>0</v>
      </c>
      <c r="S81" s="231">
        <v>0</v>
      </c>
      <c r="T81" s="122">
        <f t="shared" si="2"/>
        <v>35000</v>
      </c>
      <c r="U81" s="162">
        <f t="shared" si="1"/>
        <v>35000</v>
      </c>
    </row>
    <row r="82" spans="1:68" ht="36.75">
      <c r="A82" s="70">
        <v>32239</v>
      </c>
      <c r="B82" s="71" t="s">
        <v>99</v>
      </c>
      <c r="C82" s="122">
        <f t="shared" si="0"/>
        <v>0</v>
      </c>
      <c r="D82" s="197">
        <v>0</v>
      </c>
      <c r="E82" s="160">
        <v>0</v>
      </c>
      <c r="F82" s="160">
        <v>0</v>
      </c>
      <c r="G82" s="231">
        <v>0</v>
      </c>
      <c r="H82" s="231">
        <v>0</v>
      </c>
      <c r="I82" s="211">
        <v>0</v>
      </c>
      <c r="J82" s="238">
        <v>6000</v>
      </c>
      <c r="K82" s="238">
        <v>-6000</v>
      </c>
      <c r="L82" s="231">
        <v>0</v>
      </c>
      <c r="M82" s="142">
        <v>0</v>
      </c>
      <c r="N82" s="142">
        <v>0</v>
      </c>
      <c r="O82" s="231">
        <v>0</v>
      </c>
      <c r="P82" s="231">
        <v>0</v>
      </c>
      <c r="Q82" s="231">
        <v>0</v>
      </c>
      <c r="R82" s="231">
        <v>0</v>
      </c>
      <c r="S82" s="231">
        <v>0</v>
      </c>
      <c r="T82" s="122">
        <f t="shared" si="2"/>
        <v>0</v>
      </c>
      <c r="U82" s="162">
        <f t="shared" si="1"/>
        <v>0</v>
      </c>
    </row>
    <row r="83" spans="1:68" s="65" customFormat="1">
      <c r="A83" s="68">
        <v>3224</v>
      </c>
      <c r="B83" s="69" t="s">
        <v>38</v>
      </c>
      <c r="C83" s="128">
        <f t="shared" si="0"/>
        <v>54691.66</v>
      </c>
      <c r="D83" s="195">
        <v>0</v>
      </c>
      <c r="E83" s="158">
        <f>E85</f>
        <v>8000</v>
      </c>
      <c r="F83" s="158">
        <f>F85</f>
        <v>3000</v>
      </c>
      <c r="G83" s="218">
        <v>0</v>
      </c>
      <c r="H83" s="218">
        <f>H84+H85</f>
        <v>23691.66</v>
      </c>
      <c r="I83" s="218">
        <v>0</v>
      </c>
      <c r="J83" s="237">
        <f>J84+J85</f>
        <v>20000</v>
      </c>
      <c r="K83" s="237">
        <v>0</v>
      </c>
      <c r="L83" s="218">
        <v>0</v>
      </c>
      <c r="M83" s="159">
        <v>0</v>
      </c>
      <c r="N83" s="159">
        <v>0</v>
      </c>
      <c r="O83" s="218">
        <v>0</v>
      </c>
      <c r="P83" s="218">
        <v>0</v>
      </c>
      <c r="Q83" s="218">
        <v>0</v>
      </c>
      <c r="R83" s="331">
        <v>0</v>
      </c>
      <c r="S83" s="218">
        <v>0</v>
      </c>
      <c r="T83" s="128">
        <f t="shared" si="2"/>
        <v>54691.66</v>
      </c>
      <c r="U83" s="159">
        <f t="shared" si="1"/>
        <v>54691.66</v>
      </c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</row>
    <row r="84" spans="1:68" s="52" customFormat="1" ht="36.75">
      <c r="A84" s="72">
        <v>32241</v>
      </c>
      <c r="B84" s="73" t="s">
        <v>102</v>
      </c>
      <c r="C84" s="122">
        <f t="shared" si="0"/>
        <v>14702.96</v>
      </c>
      <c r="D84" s="199">
        <v>0</v>
      </c>
      <c r="E84" s="163">
        <v>0</v>
      </c>
      <c r="F84" s="163">
        <v>0</v>
      </c>
      <c r="G84" s="227">
        <v>0</v>
      </c>
      <c r="H84" s="227">
        <v>9702.9599999999991</v>
      </c>
      <c r="I84" s="227">
        <v>0</v>
      </c>
      <c r="J84" s="238">
        <v>5000</v>
      </c>
      <c r="K84" s="238">
        <v>0</v>
      </c>
      <c r="L84" s="227">
        <v>0</v>
      </c>
      <c r="M84" s="164">
        <v>0</v>
      </c>
      <c r="N84" s="164">
        <v>0</v>
      </c>
      <c r="O84" s="227">
        <v>0</v>
      </c>
      <c r="P84" s="227">
        <v>0</v>
      </c>
      <c r="Q84" s="227">
        <v>0</v>
      </c>
      <c r="R84" s="332">
        <v>0</v>
      </c>
      <c r="S84" s="227">
        <v>0</v>
      </c>
      <c r="T84" s="122">
        <f t="shared" si="2"/>
        <v>14702.96</v>
      </c>
      <c r="U84" s="162">
        <f t="shared" si="1"/>
        <v>14702.96</v>
      </c>
    </row>
    <row r="85" spans="1:68" s="52" customFormat="1" ht="36.75">
      <c r="A85" s="72">
        <v>32244</v>
      </c>
      <c r="B85" s="73" t="s">
        <v>103</v>
      </c>
      <c r="C85" s="122">
        <f t="shared" si="0"/>
        <v>39988.699999999997</v>
      </c>
      <c r="D85" s="199">
        <v>0</v>
      </c>
      <c r="E85" s="163">
        <v>8000</v>
      </c>
      <c r="F85" s="163">
        <v>3000</v>
      </c>
      <c r="G85" s="227">
        <v>0</v>
      </c>
      <c r="H85" s="227">
        <v>13988.7</v>
      </c>
      <c r="I85" s="227">
        <v>0</v>
      </c>
      <c r="J85" s="238">
        <v>15000</v>
      </c>
      <c r="K85" s="238">
        <v>0</v>
      </c>
      <c r="L85" s="227">
        <v>0</v>
      </c>
      <c r="M85" s="164">
        <v>0</v>
      </c>
      <c r="N85" s="164">
        <v>0</v>
      </c>
      <c r="O85" s="227">
        <v>0</v>
      </c>
      <c r="P85" s="227">
        <v>0</v>
      </c>
      <c r="Q85" s="227">
        <v>0</v>
      </c>
      <c r="R85" s="332">
        <v>0</v>
      </c>
      <c r="S85" s="227">
        <v>0</v>
      </c>
      <c r="T85" s="122">
        <f t="shared" si="2"/>
        <v>39988.699999999997</v>
      </c>
      <c r="U85" s="162">
        <f t="shared" si="1"/>
        <v>39988.699999999997</v>
      </c>
    </row>
    <row r="86" spans="1:68" s="65" customFormat="1">
      <c r="A86" s="68">
        <v>3225</v>
      </c>
      <c r="B86" s="69" t="s">
        <v>39</v>
      </c>
      <c r="C86" s="128">
        <f t="shared" si="0"/>
        <v>14723</v>
      </c>
      <c r="D86" s="195">
        <v>0</v>
      </c>
      <c r="E86" s="158">
        <f>E87</f>
        <v>3000</v>
      </c>
      <c r="F86" s="158">
        <f>F87</f>
        <v>-2677</v>
      </c>
      <c r="G86" s="218">
        <v>0</v>
      </c>
      <c r="H86" s="218">
        <v>0</v>
      </c>
      <c r="I86" s="218">
        <v>0</v>
      </c>
      <c r="J86" s="237">
        <f>J87</f>
        <v>5000</v>
      </c>
      <c r="K86" s="237">
        <f>K87+K88</f>
        <v>9400</v>
      </c>
      <c r="L86" s="218">
        <v>0</v>
      </c>
      <c r="M86" s="159">
        <v>0</v>
      </c>
      <c r="N86" s="159">
        <v>0</v>
      </c>
      <c r="O86" s="218">
        <v>0</v>
      </c>
      <c r="P86" s="218">
        <v>0</v>
      </c>
      <c r="Q86" s="218">
        <v>0</v>
      </c>
      <c r="R86" s="331">
        <v>0</v>
      </c>
      <c r="S86" s="218">
        <v>0</v>
      </c>
      <c r="T86" s="128">
        <f t="shared" si="2"/>
        <v>14723</v>
      </c>
      <c r="U86" s="159">
        <f t="shared" si="1"/>
        <v>14723</v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</row>
    <row r="87" spans="1:68">
      <c r="A87" s="70">
        <v>32251</v>
      </c>
      <c r="B87" s="71" t="s">
        <v>39</v>
      </c>
      <c r="C87" s="122">
        <f t="shared" si="0"/>
        <v>8323</v>
      </c>
      <c r="D87" s="197">
        <v>0</v>
      </c>
      <c r="E87" s="160">
        <v>3000</v>
      </c>
      <c r="F87" s="160">
        <v>-2677</v>
      </c>
      <c r="G87" s="231">
        <v>0</v>
      </c>
      <c r="H87" s="231">
        <v>0</v>
      </c>
      <c r="I87" s="211">
        <v>0</v>
      </c>
      <c r="J87" s="238">
        <v>5000</v>
      </c>
      <c r="K87" s="238">
        <v>3000</v>
      </c>
      <c r="L87" s="231">
        <v>0</v>
      </c>
      <c r="M87" s="142">
        <v>0</v>
      </c>
      <c r="N87" s="142">
        <v>0</v>
      </c>
      <c r="O87" s="231">
        <v>0</v>
      </c>
      <c r="P87" s="231">
        <v>0</v>
      </c>
      <c r="Q87" s="231">
        <v>0</v>
      </c>
      <c r="R87" s="231">
        <v>0</v>
      </c>
      <c r="S87" s="231">
        <v>0</v>
      </c>
      <c r="T87" s="122">
        <f t="shared" si="2"/>
        <v>8323</v>
      </c>
      <c r="U87" s="162">
        <f t="shared" si="1"/>
        <v>8323</v>
      </c>
    </row>
    <row r="88" spans="1:68">
      <c r="A88" s="70">
        <v>32252</v>
      </c>
      <c r="B88" s="71" t="s">
        <v>197</v>
      </c>
      <c r="C88" s="122">
        <f t="shared" si="0"/>
        <v>6400</v>
      </c>
      <c r="D88" s="197">
        <v>0</v>
      </c>
      <c r="E88" s="160">
        <v>0</v>
      </c>
      <c r="F88" s="160">
        <v>0</v>
      </c>
      <c r="G88" s="231">
        <v>0</v>
      </c>
      <c r="H88" s="231">
        <v>0</v>
      </c>
      <c r="I88" s="231">
        <v>0</v>
      </c>
      <c r="J88" s="238">
        <v>0</v>
      </c>
      <c r="K88" s="238">
        <v>6400</v>
      </c>
      <c r="L88" s="231">
        <v>0</v>
      </c>
      <c r="M88" s="142">
        <v>0</v>
      </c>
      <c r="N88" s="142">
        <v>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122">
        <v>0</v>
      </c>
      <c r="U88" s="162">
        <v>0</v>
      </c>
    </row>
    <row r="89" spans="1:68" s="65" customFormat="1">
      <c r="A89" s="68">
        <v>3227</v>
      </c>
      <c r="B89" s="74" t="s">
        <v>61</v>
      </c>
      <c r="C89" s="128">
        <f t="shared" si="0"/>
        <v>0</v>
      </c>
      <c r="D89" s="195">
        <v>0</v>
      </c>
      <c r="E89" s="158">
        <v>0</v>
      </c>
      <c r="F89" s="158">
        <v>0</v>
      </c>
      <c r="G89" s="218">
        <v>0</v>
      </c>
      <c r="H89" s="218">
        <v>0</v>
      </c>
      <c r="I89" s="218">
        <v>0</v>
      </c>
      <c r="J89" s="237">
        <f>J90</f>
        <v>1000</v>
      </c>
      <c r="K89" s="237">
        <f>K90</f>
        <v>-1000</v>
      </c>
      <c r="L89" s="218">
        <v>0</v>
      </c>
      <c r="M89" s="159">
        <v>0</v>
      </c>
      <c r="N89" s="159">
        <v>0</v>
      </c>
      <c r="O89" s="218">
        <v>0</v>
      </c>
      <c r="P89" s="218">
        <v>0</v>
      </c>
      <c r="Q89" s="218">
        <v>0</v>
      </c>
      <c r="R89" s="331">
        <v>0</v>
      </c>
      <c r="S89" s="218">
        <v>0</v>
      </c>
      <c r="T89" s="128">
        <f t="shared" si="2"/>
        <v>0</v>
      </c>
      <c r="U89" s="159">
        <f t="shared" si="1"/>
        <v>0</v>
      </c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</row>
    <row r="90" spans="1:68" s="52" customFormat="1">
      <c r="A90" s="72">
        <v>32271</v>
      </c>
      <c r="B90" s="75" t="s">
        <v>61</v>
      </c>
      <c r="C90" s="122">
        <f t="shared" si="0"/>
        <v>0</v>
      </c>
      <c r="D90" s="199">
        <v>0</v>
      </c>
      <c r="E90" s="163">
        <v>0</v>
      </c>
      <c r="F90" s="163">
        <v>0</v>
      </c>
      <c r="G90" s="227">
        <v>0</v>
      </c>
      <c r="H90" s="227">
        <v>0</v>
      </c>
      <c r="I90" s="227">
        <v>0</v>
      </c>
      <c r="J90" s="238">
        <v>1000</v>
      </c>
      <c r="K90" s="238">
        <v>-1000</v>
      </c>
      <c r="L90" s="227">
        <v>0</v>
      </c>
      <c r="M90" s="164">
        <v>0</v>
      </c>
      <c r="N90" s="164">
        <v>0</v>
      </c>
      <c r="O90" s="227">
        <v>0</v>
      </c>
      <c r="P90" s="227">
        <v>0</v>
      </c>
      <c r="Q90" s="227">
        <v>0</v>
      </c>
      <c r="R90" s="332">
        <v>0</v>
      </c>
      <c r="S90" s="227">
        <v>0</v>
      </c>
      <c r="T90" s="122">
        <f t="shared" si="2"/>
        <v>0</v>
      </c>
      <c r="U90" s="162">
        <f t="shared" si="1"/>
        <v>0</v>
      </c>
    </row>
    <row r="91" spans="1:68" s="56" customFormat="1">
      <c r="A91" s="59">
        <v>323</v>
      </c>
      <c r="B91" s="59" t="s">
        <v>4</v>
      </c>
      <c r="C91" s="130">
        <f t="shared" si="0"/>
        <v>914641.35000000009</v>
      </c>
      <c r="D91" s="194">
        <f>D121</f>
        <v>180000</v>
      </c>
      <c r="E91" s="157">
        <f>E92+E98+E103+E108+E114++E119+E121+E126+E130</f>
        <v>109216</v>
      </c>
      <c r="F91" s="157">
        <f>F92+F98+F103+F108+F121+F130+F114</f>
        <v>73093.710000000006</v>
      </c>
      <c r="G91" s="217">
        <f>G114</f>
        <v>100000</v>
      </c>
      <c r="H91" s="217">
        <f>H98+H103+H108+H114+H121+H130</f>
        <v>184231.64</v>
      </c>
      <c r="I91" s="217">
        <v>0</v>
      </c>
      <c r="J91" s="239">
        <f>J92+J98+J108+J103+J114+J119+J121+J126+J130</f>
        <v>229700</v>
      </c>
      <c r="K91" s="239">
        <f>K92+K98+K103+K108+K114+K130</f>
        <v>-9200</v>
      </c>
      <c r="L91" s="217">
        <v>0</v>
      </c>
      <c r="M91" s="143">
        <f>M92</f>
        <v>7000</v>
      </c>
      <c r="N91" s="143">
        <f>N92+N121</f>
        <v>10100</v>
      </c>
      <c r="O91" s="217">
        <v>0</v>
      </c>
      <c r="P91" s="217">
        <f>P92</f>
        <v>2000</v>
      </c>
      <c r="Q91" s="217">
        <v>0</v>
      </c>
      <c r="R91" s="333">
        <v>28500</v>
      </c>
      <c r="S91" s="217">
        <v>0</v>
      </c>
      <c r="T91" s="130">
        <f t="shared" si="2"/>
        <v>914641.35000000009</v>
      </c>
      <c r="U91" s="143">
        <f t="shared" si="1"/>
        <v>914641.35000000009</v>
      </c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</row>
    <row r="92" spans="1:68" s="65" customFormat="1">
      <c r="A92" s="68">
        <v>3231</v>
      </c>
      <c r="B92" s="68" t="s">
        <v>40</v>
      </c>
      <c r="C92" s="178">
        <f t="shared" si="0"/>
        <v>53000</v>
      </c>
      <c r="D92" s="195">
        <v>0</v>
      </c>
      <c r="E92" s="158">
        <f>E93+E95+E97</f>
        <v>31000</v>
      </c>
      <c r="F92" s="158">
        <f>F93+F95+F96+F97</f>
        <v>1000</v>
      </c>
      <c r="G92" s="218">
        <v>0</v>
      </c>
      <c r="H92" s="218">
        <v>0</v>
      </c>
      <c r="I92" s="218">
        <v>0</v>
      </c>
      <c r="J92" s="237">
        <f>J93+J95+J96+J97</f>
        <v>23000</v>
      </c>
      <c r="K92" s="237">
        <f>K93</f>
        <v>-4000</v>
      </c>
      <c r="L92" s="218">
        <v>0</v>
      </c>
      <c r="M92" s="159">
        <f>M97</f>
        <v>7000</v>
      </c>
      <c r="N92" s="159">
        <f>N97</f>
        <v>-7000</v>
      </c>
      <c r="O92" s="218">
        <v>0</v>
      </c>
      <c r="P92" s="218">
        <f>P97</f>
        <v>2000</v>
      </c>
      <c r="Q92" s="218">
        <v>0</v>
      </c>
      <c r="R92" s="331">
        <v>0</v>
      </c>
      <c r="S92" s="218">
        <v>0</v>
      </c>
      <c r="T92" s="178">
        <f t="shared" si="2"/>
        <v>53000</v>
      </c>
      <c r="U92" s="159">
        <f t="shared" si="1"/>
        <v>53000</v>
      </c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</row>
    <row r="93" spans="1:68">
      <c r="A93" s="70">
        <v>32311</v>
      </c>
      <c r="B93" s="70" t="s">
        <v>100</v>
      </c>
      <c r="C93" s="122">
        <f t="shared" si="0"/>
        <v>21000</v>
      </c>
      <c r="D93" s="197">
        <v>0</v>
      </c>
      <c r="E93" s="160">
        <v>18000</v>
      </c>
      <c r="F93" s="160">
        <v>-3000</v>
      </c>
      <c r="G93" s="231">
        <v>0</v>
      </c>
      <c r="H93" s="231">
        <v>0</v>
      </c>
      <c r="I93" s="211">
        <v>0</v>
      </c>
      <c r="J93" s="238">
        <v>10000</v>
      </c>
      <c r="K93" s="238">
        <v>-4000</v>
      </c>
      <c r="L93" s="231">
        <v>0</v>
      </c>
      <c r="M93" s="142">
        <v>0</v>
      </c>
      <c r="N93" s="142">
        <v>0</v>
      </c>
      <c r="O93" s="231">
        <v>0</v>
      </c>
      <c r="P93" s="231">
        <v>0</v>
      </c>
      <c r="Q93" s="231">
        <v>0</v>
      </c>
      <c r="R93" s="231">
        <v>0</v>
      </c>
      <c r="S93" s="231">
        <v>0</v>
      </c>
      <c r="T93" s="122">
        <f t="shared" si="2"/>
        <v>21000</v>
      </c>
      <c r="U93" s="162">
        <f t="shared" si="1"/>
        <v>21000</v>
      </c>
    </row>
    <row r="94" spans="1:68">
      <c r="A94" s="70">
        <v>32312</v>
      </c>
      <c r="B94" s="70" t="s">
        <v>146</v>
      </c>
      <c r="C94" s="122">
        <f t="shared" si="0"/>
        <v>0</v>
      </c>
      <c r="D94" s="197">
        <v>0</v>
      </c>
      <c r="E94" s="160">
        <v>0</v>
      </c>
      <c r="F94" s="160">
        <v>0</v>
      </c>
      <c r="G94" s="231">
        <v>0</v>
      </c>
      <c r="H94" s="231">
        <v>0</v>
      </c>
      <c r="I94" s="211">
        <v>0</v>
      </c>
      <c r="J94" s="238">
        <v>0</v>
      </c>
      <c r="K94" s="238">
        <v>0</v>
      </c>
      <c r="L94" s="231">
        <v>0</v>
      </c>
      <c r="M94" s="142">
        <v>0</v>
      </c>
      <c r="N94" s="142">
        <v>0</v>
      </c>
      <c r="O94" s="231">
        <v>0</v>
      </c>
      <c r="P94" s="231">
        <v>0</v>
      </c>
      <c r="Q94" s="231">
        <v>0</v>
      </c>
      <c r="R94" s="231">
        <v>0</v>
      </c>
      <c r="S94" s="231">
        <v>0</v>
      </c>
      <c r="T94" s="122">
        <f t="shared" si="2"/>
        <v>0</v>
      </c>
      <c r="U94" s="162">
        <f t="shared" si="1"/>
        <v>0</v>
      </c>
    </row>
    <row r="95" spans="1:68">
      <c r="A95" s="70">
        <v>32313</v>
      </c>
      <c r="B95" s="70" t="s">
        <v>101</v>
      </c>
      <c r="C95" s="122">
        <f t="shared" si="0"/>
        <v>11000</v>
      </c>
      <c r="D95" s="197">
        <v>0</v>
      </c>
      <c r="E95" s="160">
        <v>5000</v>
      </c>
      <c r="F95" s="160">
        <v>2000</v>
      </c>
      <c r="G95" s="231">
        <v>0</v>
      </c>
      <c r="H95" s="231">
        <v>0</v>
      </c>
      <c r="I95" s="211">
        <v>0</v>
      </c>
      <c r="J95" s="238">
        <v>4000</v>
      </c>
      <c r="K95" s="238">
        <v>0</v>
      </c>
      <c r="L95" s="231">
        <v>0</v>
      </c>
      <c r="M95" s="142">
        <v>0</v>
      </c>
      <c r="N95" s="142">
        <v>0</v>
      </c>
      <c r="O95" s="231">
        <v>0</v>
      </c>
      <c r="P95" s="231">
        <v>0</v>
      </c>
      <c r="Q95" s="231">
        <v>0</v>
      </c>
      <c r="R95" s="231">
        <v>0</v>
      </c>
      <c r="S95" s="231">
        <v>0</v>
      </c>
      <c r="T95" s="122">
        <f t="shared" si="2"/>
        <v>11000</v>
      </c>
      <c r="U95" s="162">
        <f t="shared" si="1"/>
        <v>11000</v>
      </c>
    </row>
    <row r="96" spans="1:68">
      <c r="A96" s="70">
        <v>32314</v>
      </c>
      <c r="B96" s="70" t="s">
        <v>145</v>
      </c>
      <c r="C96" s="122">
        <f t="shared" si="0"/>
        <v>15000</v>
      </c>
      <c r="D96" s="197">
        <v>0</v>
      </c>
      <c r="E96" s="160">
        <v>0</v>
      </c>
      <c r="F96" s="160">
        <v>10000</v>
      </c>
      <c r="G96" s="231">
        <v>0</v>
      </c>
      <c r="H96" s="231">
        <v>0</v>
      </c>
      <c r="I96" s="211">
        <v>0</v>
      </c>
      <c r="J96" s="238">
        <v>5000</v>
      </c>
      <c r="K96" s="238">
        <v>0</v>
      </c>
      <c r="L96" s="231">
        <v>0</v>
      </c>
      <c r="M96" s="142">
        <v>0</v>
      </c>
      <c r="N96" s="142">
        <v>0</v>
      </c>
      <c r="O96" s="231">
        <v>0</v>
      </c>
      <c r="P96" s="231">
        <v>0</v>
      </c>
      <c r="Q96" s="231">
        <v>0</v>
      </c>
      <c r="R96" s="231">
        <v>0</v>
      </c>
      <c r="S96" s="231">
        <v>0</v>
      </c>
      <c r="T96" s="122">
        <f t="shared" si="2"/>
        <v>15000</v>
      </c>
      <c r="U96" s="162">
        <f t="shared" si="1"/>
        <v>15000</v>
      </c>
    </row>
    <row r="97" spans="1:68">
      <c r="A97" s="70">
        <v>32319</v>
      </c>
      <c r="B97" s="70" t="s">
        <v>144</v>
      </c>
      <c r="C97" s="122">
        <f t="shared" si="0"/>
        <v>6000</v>
      </c>
      <c r="D97" s="197">
        <v>0</v>
      </c>
      <c r="E97" s="160">
        <v>8000</v>
      </c>
      <c r="F97" s="160">
        <v>-8000</v>
      </c>
      <c r="G97" s="231">
        <v>0</v>
      </c>
      <c r="H97" s="231">
        <v>0</v>
      </c>
      <c r="I97" s="211">
        <v>0</v>
      </c>
      <c r="J97" s="238">
        <v>4000</v>
      </c>
      <c r="K97" s="238">
        <v>0</v>
      </c>
      <c r="L97" s="231">
        <v>0</v>
      </c>
      <c r="M97" s="142">
        <v>7000</v>
      </c>
      <c r="N97" s="142">
        <v>-7000</v>
      </c>
      <c r="O97" s="231">
        <v>0</v>
      </c>
      <c r="P97" s="231">
        <v>2000</v>
      </c>
      <c r="Q97" s="231">
        <v>0</v>
      </c>
      <c r="R97" s="231">
        <v>0</v>
      </c>
      <c r="S97" s="231">
        <v>0</v>
      </c>
      <c r="T97" s="122">
        <f t="shared" si="2"/>
        <v>6000</v>
      </c>
      <c r="U97" s="162">
        <f t="shared" si="1"/>
        <v>6000</v>
      </c>
    </row>
    <row r="98" spans="1:68" s="65" customFormat="1">
      <c r="A98" s="68">
        <v>3232</v>
      </c>
      <c r="B98" s="68" t="s">
        <v>41</v>
      </c>
      <c r="C98" s="128">
        <f t="shared" si="0"/>
        <v>135266.64000000001</v>
      </c>
      <c r="D98" s="195">
        <v>0</v>
      </c>
      <c r="E98" s="158">
        <f>E100+E102</f>
        <v>24000</v>
      </c>
      <c r="F98" s="158">
        <f>F99+F100+F102</f>
        <v>-16000</v>
      </c>
      <c r="G98" s="218">
        <v>0</v>
      </c>
      <c r="H98" s="218">
        <f>H99</f>
        <v>57766.64</v>
      </c>
      <c r="I98" s="218">
        <v>0</v>
      </c>
      <c r="J98" s="237">
        <f>J99+J100+J101+J102</f>
        <v>45000</v>
      </c>
      <c r="K98" s="237">
        <f>K99+K100+K101+K102</f>
        <v>-4000</v>
      </c>
      <c r="L98" s="218">
        <v>0</v>
      </c>
      <c r="M98" s="159">
        <v>0</v>
      </c>
      <c r="N98" s="159">
        <v>0</v>
      </c>
      <c r="O98" s="218">
        <v>0</v>
      </c>
      <c r="P98" s="218">
        <v>0</v>
      </c>
      <c r="Q98" s="218">
        <v>0</v>
      </c>
      <c r="R98" s="331">
        <v>28500</v>
      </c>
      <c r="S98" s="218">
        <v>0</v>
      </c>
      <c r="T98" s="128">
        <f t="shared" si="2"/>
        <v>135266.64000000001</v>
      </c>
      <c r="U98" s="159">
        <f t="shared" si="1"/>
        <v>135266.64000000001</v>
      </c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</row>
    <row r="99" spans="1:68" s="52" customFormat="1">
      <c r="A99" s="72">
        <v>32321</v>
      </c>
      <c r="B99" s="72" t="s">
        <v>106</v>
      </c>
      <c r="C99" s="122">
        <f t="shared" si="0"/>
        <v>72766.64</v>
      </c>
      <c r="D99" s="199">
        <v>0</v>
      </c>
      <c r="E99" s="163">
        <v>0</v>
      </c>
      <c r="F99" s="163">
        <v>0</v>
      </c>
      <c r="G99" s="227">
        <v>0</v>
      </c>
      <c r="H99" s="227">
        <v>57766.64</v>
      </c>
      <c r="I99" s="227">
        <v>0</v>
      </c>
      <c r="J99" s="238">
        <v>5000</v>
      </c>
      <c r="K99" s="238">
        <v>10000</v>
      </c>
      <c r="L99" s="227">
        <v>0</v>
      </c>
      <c r="M99" s="164">
        <v>0</v>
      </c>
      <c r="N99" s="164">
        <v>0</v>
      </c>
      <c r="O99" s="227">
        <v>0</v>
      </c>
      <c r="P99" s="227">
        <v>0</v>
      </c>
      <c r="Q99" s="227">
        <v>0</v>
      </c>
      <c r="R99" s="332">
        <v>0</v>
      </c>
      <c r="S99" s="227">
        <v>0</v>
      </c>
      <c r="T99" s="122">
        <f t="shared" si="2"/>
        <v>72766.64</v>
      </c>
      <c r="U99" s="162">
        <f t="shared" si="1"/>
        <v>72766.64</v>
      </c>
    </row>
    <row r="100" spans="1:68" s="52" customFormat="1">
      <c r="A100" s="72">
        <v>32322</v>
      </c>
      <c r="B100" s="72" t="s">
        <v>107</v>
      </c>
      <c r="C100" s="122">
        <f t="shared" si="0"/>
        <v>46500</v>
      </c>
      <c r="D100" s="199">
        <v>0</v>
      </c>
      <c r="E100" s="163">
        <v>21000</v>
      </c>
      <c r="F100" s="163">
        <v>-13000</v>
      </c>
      <c r="G100" s="227">
        <v>0</v>
      </c>
      <c r="H100" s="227">
        <v>0</v>
      </c>
      <c r="I100" s="227">
        <v>0</v>
      </c>
      <c r="J100" s="238">
        <v>20000</v>
      </c>
      <c r="K100" s="238">
        <v>-10000</v>
      </c>
      <c r="L100" s="227">
        <v>0</v>
      </c>
      <c r="M100" s="164">
        <v>0</v>
      </c>
      <c r="N100" s="164">
        <v>0</v>
      </c>
      <c r="O100" s="227">
        <v>0</v>
      </c>
      <c r="P100" s="227">
        <v>0</v>
      </c>
      <c r="Q100" s="227">
        <v>0</v>
      </c>
      <c r="R100" s="332">
        <v>28500</v>
      </c>
      <c r="S100" s="227">
        <v>0</v>
      </c>
      <c r="T100" s="122">
        <f t="shared" si="2"/>
        <v>46500</v>
      </c>
      <c r="U100" s="162">
        <f t="shared" si="1"/>
        <v>46500</v>
      </c>
    </row>
    <row r="101" spans="1:68" s="52" customFormat="1">
      <c r="A101" s="72">
        <v>32323</v>
      </c>
      <c r="B101" s="72" t="s">
        <v>108</v>
      </c>
      <c r="C101" s="122">
        <f t="shared" si="0"/>
        <v>6000</v>
      </c>
      <c r="D101" s="199">
        <v>0</v>
      </c>
      <c r="E101" s="163">
        <v>0</v>
      </c>
      <c r="F101" s="163">
        <v>0</v>
      </c>
      <c r="G101" s="227">
        <v>0</v>
      </c>
      <c r="H101" s="227">
        <v>0</v>
      </c>
      <c r="I101" s="227">
        <v>0</v>
      </c>
      <c r="J101" s="238">
        <v>5000</v>
      </c>
      <c r="K101" s="238">
        <v>1000</v>
      </c>
      <c r="L101" s="227">
        <v>0</v>
      </c>
      <c r="M101" s="164">
        <v>0</v>
      </c>
      <c r="N101" s="164">
        <v>0</v>
      </c>
      <c r="O101" s="227">
        <v>0</v>
      </c>
      <c r="P101" s="227">
        <v>0</v>
      </c>
      <c r="Q101" s="227">
        <v>0</v>
      </c>
      <c r="R101" s="332">
        <v>0</v>
      </c>
      <c r="S101" s="227">
        <v>0</v>
      </c>
      <c r="T101" s="122">
        <f t="shared" si="2"/>
        <v>6000</v>
      </c>
      <c r="U101" s="162">
        <f t="shared" si="1"/>
        <v>6000</v>
      </c>
    </row>
    <row r="102" spans="1:68" s="52" customFormat="1">
      <c r="A102" s="72">
        <v>32329</v>
      </c>
      <c r="B102" s="72" t="s">
        <v>149</v>
      </c>
      <c r="C102" s="122">
        <f t="shared" si="0"/>
        <v>10000</v>
      </c>
      <c r="D102" s="199">
        <v>0</v>
      </c>
      <c r="E102" s="163">
        <v>3000</v>
      </c>
      <c r="F102" s="163">
        <v>-3000</v>
      </c>
      <c r="G102" s="227">
        <v>0</v>
      </c>
      <c r="H102" s="227">
        <v>0</v>
      </c>
      <c r="I102" s="227">
        <v>0</v>
      </c>
      <c r="J102" s="238">
        <v>15000</v>
      </c>
      <c r="K102" s="238">
        <v>-5000</v>
      </c>
      <c r="L102" s="227">
        <v>0</v>
      </c>
      <c r="M102" s="164">
        <v>0</v>
      </c>
      <c r="N102" s="164">
        <v>0</v>
      </c>
      <c r="O102" s="227">
        <v>0</v>
      </c>
      <c r="P102" s="227">
        <v>0</v>
      </c>
      <c r="Q102" s="227">
        <v>0</v>
      </c>
      <c r="R102" s="332">
        <v>0</v>
      </c>
      <c r="S102" s="227">
        <v>0</v>
      </c>
      <c r="T102" s="122">
        <f t="shared" si="2"/>
        <v>10000</v>
      </c>
      <c r="U102" s="162">
        <f t="shared" si="1"/>
        <v>10000</v>
      </c>
    </row>
    <row r="103" spans="1:68" s="65" customFormat="1">
      <c r="A103" s="68">
        <v>3233</v>
      </c>
      <c r="B103" s="68" t="s">
        <v>42</v>
      </c>
      <c r="C103" s="128">
        <f t="shared" si="0"/>
        <v>91465</v>
      </c>
      <c r="D103" s="195">
        <v>0</v>
      </c>
      <c r="E103" s="158">
        <f>E107</f>
        <v>9000</v>
      </c>
      <c r="F103" s="158">
        <f>F104+F107</f>
        <v>24750</v>
      </c>
      <c r="G103" s="218">
        <v>0</v>
      </c>
      <c r="H103" s="218">
        <f>H106+H107</f>
        <v>27715</v>
      </c>
      <c r="I103" s="218">
        <v>0</v>
      </c>
      <c r="J103" s="237">
        <f>J105+J107</f>
        <v>8000</v>
      </c>
      <c r="K103" s="237">
        <f>K104+K105+K106+K107</f>
        <v>22000</v>
      </c>
      <c r="L103" s="218">
        <v>0</v>
      </c>
      <c r="M103" s="159">
        <v>0</v>
      </c>
      <c r="N103" s="159">
        <v>0</v>
      </c>
      <c r="O103" s="218">
        <v>0</v>
      </c>
      <c r="P103" s="218">
        <v>0</v>
      </c>
      <c r="Q103" s="218">
        <v>0</v>
      </c>
      <c r="R103" s="331">
        <v>0</v>
      </c>
      <c r="S103" s="218">
        <v>0</v>
      </c>
      <c r="T103" s="128">
        <f t="shared" si="2"/>
        <v>91465</v>
      </c>
      <c r="U103" s="159">
        <f t="shared" si="1"/>
        <v>91465</v>
      </c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</row>
    <row r="104" spans="1:68" s="52" customFormat="1">
      <c r="A104" s="72">
        <v>32331</v>
      </c>
      <c r="B104" s="72" t="s">
        <v>196</v>
      </c>
      <c r="C104" s="122">
        <f t="shared" si="0"/>
        <v>3750</v>
      </c>
      <c r="D104" s="199">
        <v>0</v>
      </c>
      <c r="E104" s="163">
        <v>0</v>
      </c>
      <c r="F104" s="163">
        <v>3750</v>
      </c>
      <c r="G104" s="227">
        <v>0</v>
      </c>
      <c r="H104" s="227">
        <v>0</v>
      </c>
      <c r="I104" s="227">
        <v>0</v>
      </c>
      <c r="J104" s="244">
        <v>0</v>
      </c>
      <c r="K104" s="244">
        <v>0</v>
      </c>
      <c r="L104" s="227">
        <v>0</v>
      </c>
      <c r="M104" s="164">
        <v>0</v>
      </c>
      <c r="N104" s="164">
        <v>0</v>
      </c>
      <c r="O104" s="227">
        <v>0</v>
      </c>
      <c r="P104" s="227">
        <v>0</v>
      </c>
      <c r="Q104" s="227">
        <v>0</v>
      </c>
      <c r="R104" s="343">
        <v>0</v>
      </c>
      <c r="S104" s="227">
        <v>0</v>
      </c>
      <c r="T104" s="122">
        <v>0</v>
      </c>
      <c r="U104" s="164">
        <v>0</v>
      </c>
    </row>
    <row r="105" spans="1:68">
      <c r="A105" s="70">
        <v>32332</v>
      </c>
      <c r="B105" s="70" t="s">
        <v>104</v>
      </c>
      <c r="C105" s="122">
        <f t="shared" si="0"/>
        <v>5000</v>
      </c>
      <c r="D105" s="197">
        <v>0</v>
      </c>
      <c r="E105" s="160">
        <v>0</v>
      </c>
      <c r="F105" s="160">
        <v>0</v>
      </c>
      <c r="G105" s="231">
        <v>0</v>
      </c>
      <c r="H105" s="231">
        <v>0</v>
      </c>
      <c r="I105" s="211">
        <v>0</v>
      </c>
      <c r="J105" s="238">
        <v>3000</v>
      </c>
      <c r="K105" s="238">
        <v>2000</v>
      </c>
      <c r="L105" s="231">
        <v>0</v>
      </c>
      <c r="M105" s="142">
        <v>0</v>
      </c>
      <c r="N105" s="142">
        <v>0</v>
      </c>
      <c r="O105" s="231">
        <v>0</v>
      </c>
      <c r="P105" s="231">
        <v>0</v>
      </c>
      <c r="Q105" s="231">
        <v>0</v>
      </c>
      <c r="R105" s="231">
        <v>0</v>
      </c>
      <c r="S105" s="231">
        <v>0</v>
      </c>
      <c r="T105" s="122">
        <f t="shared" si="2"/>
        <v>5000</v>
      </c>
      <c r="U105" s="162">
        <f t="shared" si="1"/>
        <v>5000</v>
      </c>
    </row>
    <row r="106" spans="1:68">
      <c r="A106" s="70">
        <v>32334</v>
      </c>
      <c r="B106" s="70" t="s">
        <v>193</v>
      </c>
      <c r="C106" s="122">
        <f t="shared" si="0"/>
        <v>15625</v>
      </c>
      <c r="D106" s="197">
        <v>0</v>
      </c>
      <c r="E106" s="160">
        <v>0</v>
      </c>
      <c r="F106" s="160">
        <v>0</v>
      </c>
      <c r="G106" s="231">
        <v>0</v>
      </c>
      <c r="H106" s="231">
        <v>5625</v>
      </c>
      <c r="I106" s="231">
        <v>0</v>
      </c>
      <c r="J106" s="238">
        <v>0</v>
      </c>
      <c r="K106" s="238">
        <v>10000</v>
      </c>
      <c r="L106" s="231">
        <v>0</v>
      </c>
      <c r="M106" s="142">
        <v>0</v>
      </c>
      <c r="N106" s="142">
        <v>0</v>
      </c>
      <c r="O106" s="231">
        <v>0</v>
      </c>
      <c r="P106" s="231">
        <v>0</v>
      </c>
      <c r="Q106" s="231">
        <v>0</v>
      </c>
      <c r="R106" s="231">
        <v>0</v>
      </c>
      <c r="S106" s="231">
        <v>0</v>
      </c>
      <c r="T106" s="122">
        <v>0</v>
      </c>
      <c r="U106" s="162">
        <v>0</v>
      </c>
    </row>
    <row r="107" spans="1:68">
      <c r="A107" s="70">
        <v>32339</v>
      </c>
      <c r="B107" s="70" t="s">
        <v>105</v>
      </c>
      <c r="C107" s="122">
        <f t="shared" ref="C107:C170" si="3">D107+E107+F107+G107+H107+I107+J107+K107+L107+M107+N107+O107+P107+Q107+R107+S107</f>
        <v>67090</v>
      </c>
      <c r="D107" s="197">
        <v>0</v>
      </c>
      <c r="E107" s="160">
        <v>9000</v>
      </c>
      <c r="F107" s="160">
        <v>21000</v>
      </c>
      <c r="G107" s="231">
        <v>0</v>
      </c>
      <c r="H107" s="231">
        <v>22090</v>
      </c>
      <c r="I107" s="211">
        <v>0</v>
      </c>
      <c r="J107" s="238">
        <v>5000</v>
      </c>
      <c r="K107" s="238">
        <v>10000</v>
      </c>
      <c r="L107" s="231">
        <v>0</v>
      </c>
      <c r="M107" s="142">
        <v>0</v>
      </c>
      <c r="N107" s="142">
        <v>0</v>
      </c>
      <c r="O107" s="231">
        <v>0</v>
      </c>
      <c r="P107" s="231">
        <v>0</v>
      </c>
      <c r="Q107" s="231">
        <v>0</v>
      </c>
      <c r="R107" s="231">
        <v>0</v>
      </c>
      <c r="S107" s="231">
        <v>0</v>
      </c>
      <c r="T107" s="122">
        <f t="shared" si="2"/>
        <v>67090</v>
      </c>
      <c r="U107" s="162">
        <f t="shared" si="1"/>
        <v>67090</v>
      </c>
    </row>
    <row r="108" spans="1:68" s="65" customFormat="1">
      <c r="A108" s="68">
        <v>3234</v>
      </c>
      <c r="B108" s="68" t="s">
        <v>43</v>
      </c>
      <c r="C108" s="128">
        <f t="shared" si="3"/>
        <v>57975.199999999997</v>
      </c>
      <c r="D108" s="195">
        <v>0</v>
      </c>
      <c r="E108" s="158">
        <f>E109+E110+E113</f>
        <v>8000</v>
      </c>
      <c r="F108" s="158">
        <f>F109</f>
        <v>-2924.8</v>
      </c>
      <c r="G108" s="218">
        <v>0</v>
      </c>
      <c r="H108" s="218">
        <f>H109+H110+H113</f>
        <v>42900</v>
      </c>
      <c r="I108" s="218">
        <v>0</v>
      </c>
      <c r="J108" s="237">
        <f>J109+J110+J111+J112+J113</f>
        <v>14000</v>
      </c>
      <c r="K108" s="237">
        <f>K109+K110+K112</f>
        <v>-4000</v>
      </c>
      <c r="L108" s="218">
        <v>0</v>
      </c>
      <c r="M108" s="159">
        <v>0</v>
      </c>
      <c r="N108" s="159">
        <v>0</v>
      </c>
      <c r="O108" s="218">
        <v>0</v>
      </c>
      <c r="P108" s="218">
        <v>0</v>
      </c>
      <c r="Q108" s="218">
        <v>0</v>
      </c>
      <c r="R108" s="331">
        <v>0</v>
      </c>
      <c r="S108" s="218">
        <v>0</v>
      </c>
      <c r="T108" s="128">
        <f t="shared" si="2"/>
        <v>57975.199999999997</v>
      </c>
      <c r="U108" s="159">
        <f t="shared" si="1"/>
        <v>57975.199999999997</v>
      </c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</row>
    <row r="109" spans="1:68" s="52" customFormat="1">
      <c r="A109" s="72">
        <v>32341</v>
      </c>
      <c r="B109" s="72" t="s">
        <v>109</v>
      </c>
      <c r="C109" s="122">
        <f t="shared" si="3"/>
        <v>12375.2</v>
      </c>
      <c r="D109" s="199">
        <v>0</v>
      </c>
      <c r="E109" s="163">
        <v>3000</v>
      </c>
      <c r="F109" s="163">
        <v>-2924.8</v>
      </c>
      <c r="G109" s="227">
        <v>0</v>
      </c>
      <c r="H109" s="227">
        <v>8300</v>
      </c>
      <c r="I109" s="227">
        <v>0</v>
      </c>
      <c r="J109" s="238">
        <v>7000</v>
      </c>
      <c r="K109" s="238">
        <v>-3000</v>
      </c>
      <c r="L109" s="227">
        <v>0</v>
      </c>
      <c r="M109" s="164">
        <v>0</v>
      </c>
      <c r="N109" s="164">
        <v>0</v>
      </c>
      <c r="O109" s="227">
        <v>0</v>
      </c>
      <c r="P109" s="227">
        <v>0</v>
      </c>
      <c r="Q109" s="227">
        <v>0</v>
      </c>
      <c r="R109" s="332">
        <v>0</v>
      </c>
      <c r="S109" s="227">
        <v>0</v>
      </c>
      <c r="T109" s="122">
        <f t="shared" si="2"/>
        <v>12375.2</v>
      </c>
      <c r="U109" s="162">
        <f t="shared" si="1"/>
        <v>12375.2</v>
      </c>
    </row>
    <row r="110" spans="1:68" s="52" customFormat="1">
      <c r="A110" s="72">
        <v>32342</v>
      </c>
      <c r="B110" s="72" t="s">
        <v>110</v>
      </c>
      <c r="C110" s="122">
        <f t="shared" si="3"/>
        <v>6600</v>
      </c>
      <c r="D110" s="199">
        <v>0</v>
      </c>
      <c r="E110" s="163">
        <v>3000</v>
      </c>
      <c r="F110" s="163">
        <v>0</v>
      </c>
      <c r="G110" s="227">
        <v>0</v>
      </c>
      <c r="H110" s="227">
        <v>600</v>
      </c>
      <c r="I110" s="227">
        <v>0</v>
      </c>
      <c r="J110" s="238">
        <v>2000</v>
      </c>
      <c r="K110" s="238">
        <v>1000</v>
      </c>
      <c r="L110" s="227">
        <v>0</v>
      </c>
      <c r="M110" s="164">
        <v>0</v>
      </c>
      <c r="N110" s="164">
        <v>0</v>
      </c>
      <c r="O110" s="227">
        <v>0</v>
      </c>
      <c r="P110" s="227">
        <v>0</v>
      </c>
      <c r="Q110" s="227">
        <v>0</v>
      </c>
      <c r="R110" s="332">
        <v>0</v>
      </c>
      <c r="S110" s="227">
        <v>0</v>
      </c>
      <c r="T110" s="122">
        <f t="shared" si="2"/>
        <v>6600</v>
      </c>
      <c r="U110" s="162">
        <f t="shared" ref="U110:U176" si="4">T110</f>
        <v>6600</v>
      </c>
    </row>
    <row r="111" spans="1:68" s="52" customFormat="1">
      <c r="A111" s="72">
        <v>32343</v>
      </c>
      <c r="B111" s="72" t="s">
        <v>111</v>
      </c>
      <c r="C111" s="122">
        <f t="shared" si="3"/>
        <v>1000</v>
      </c>
      <c r="D111" s="199">
        <v>0</v>
      </c>
      <c r="E111" s="163">
        <v>0</v>
      </c>
      <c r="F111" s="163">
        <v>0</v>
      </c>
      <c r="G111" s="227">
        <v>0</v>
      </c>
      <c r="H111" s="227">
        <v>0</v>
      </c>
      <c r="I111" s="227">
        <v>0</v>
      </c>
      <c r="J111" s="238">
        <v>1000</v>
      </c>
      <c r="K111" s="238">
        <v>0</v>
      </c>
      <c r="L111" s="227">
        <v>0</v>
      </c>
      <c r="M111" s="164">
        <v>0</v>
      </c>
      <c r="N111" s="164">
        <v>0</v>
      </c>
      <c r="O111" s="227">
        <v>0</v>
      </c>
      <c r="P111" s="227">
        <v>0</v>
      </c>
      <c r="Q111" s="227">
        <v>0</v>
      </c>
      <c r="R111" s="332">
        <v>0</v>
      </c>
      <c r="S111" s="227">
        <v>0</v>
      </c>
      <c r="T111" s="122">
        <f t="shared" ref="T111:T177" si="5">C111</f>
        <v>1000</v>
      </c>
      <c r="U111" s="162">
        <f t="shared" si="4"/>
        <v>1000</v>
      </c>
    </row>
    <row r="112" spans="1:68" s="52" customFormat="1">
      <c r="A112" s="72">
        <v>32344</v>
      </c>
      <c r="B112" s="72" t="s">
        <v>112</v>
      </c>
      <c r="C112" s="122">
        <f t="shared" si="3"/>
        <v>1000</v>
      </c>
      <c r="D112" s="199">
        <v>0</v>
      </c>
      <c r="E112" s="163">
        <v>0</v>
      </c>
      <c r="F112" s="163">
        <v>0</v>
      </c>
      <c r="G112" s="227">
        <v>0</v>
      </c>
      <c r="H112" s="227">
        <v>0</v>
      </c>
      <c r="I112" s="227">
        <v>0</v>
      </c>
      <c r="J112" s="238">
        <v>3000</v>
      </c>
      <c r="K112" s="238">
        <v>-2000</v>
      </c>
      <c r="L112" s="227">
        <v>0</v>
      </c>
      <c r="M112" s="164">
        <v>0</v>
      </c>
      <c r="N112" s="164">
        <v>0</v>
      </c>
      <c r="O112" s="227">
        <v>0</v>
      </c>
      <c r="P112" s="227">
        <v>0</v>
      </c>
      <c r="Q112" s="227">
        <v>0</v>
      </c>
      <c r="R112" s="332">
        <v>0</v>
      </c>
      <c r="S112" s="227">
        <v>0</v>
      </c>
      <c r="T112" s="122">
        <f t="shared" si="5"/>
        <v>1000</v>
      </c>
      <c r="U112" s="162">
        <f t="shared" si="4"/>
        <v>1000</v>
      </c>
    </row>
    <row r="113" spans="1:68" s="52" customFormat="1">
      <c r="A113" s="72">
        <v>32349</v>
      </c>
      <c r="B113" s="72" t="s">
        <v>113</v>
      </c>
      <c r="C113" s="122">
        <f t="shared" si="3"/>
        <v>37000</v>
      </c>
      <c r="D113" s="199">
        <v>0</v>
      </c>
      <c r="E113" s="163">
        <v>2000</v>
      </c>
      <c r="F113" s="163">
        <v>0</v>
      </c>
      <c r="G113" s="227">
        <v>0</v>
      </c>
      <c r="H113" s="227">
        <v>34000</v>
      </c>
      <c r="I113" s="227">
        <v>0</v>
      </c>
      <c r="J113" s="238">
        <v>1000</v>
      </c>
      <c r="K113" s="238">
        <v>0</v>
      </c>
      <c r="L113" s="227">
        <v>0</v>
      </c>
      <c r="M113" s="164">
        <v>0</v>
      </c>
      <c r="N113" s="164">
        <v>0</v>
      </c>
      <c r="O113" s="227">
        <v>0</v>
      </c>
      <c r="P113" s="227">
        <v>0</v>
      </c>
      <c r="Q113" s="227">
        <v>0</v>
      </c>
      <c r="R113" s="332">
        <v>0</v>
      </c>
      <c r="S113" s="227">
        <v>0</v>
      </c>
      <c r="T113" s="122">
        <f t="shared" si="5"/>
        <v>37000</v>
      </c>
      <c r="U113" s="162">
        <f t="shared" si="4"/>
        <v>37000</v>
      </c>
    </row>
    <row r="114" spans="1:68" s="65" customFormat="1">
      <c r="A114" s="68">
        <v>3235</v>
      </c>
      <c r="B114" s="68" t="s">
        <v>64</v>
      </c>
      <c r="C114" s="128">
        <f t="shared" si="3"/>
        <v>125409.81</v>
      </c>
      <c r="D114" s="195">
        <v>0</v>
      </c>
      <c r="E114" s="158">
        <v>0</v>
      </c>
      <c r="F114" s="158">
        <f>F117</f>
        <v>28409.81</v>
      </c>
      <c r="G114" s="218">
        <f>G115</f>
        <v>100000</v>
      </c>
      <c r="H114" s="218">
        <f>H115</f>
        <v>-20000</v>
      </c>
      <c r="I114" s="218">
        <v>0</v>
      </c>
      <c r="J114" s="237">
        <f>J115+J116+J117+J118</f>
        <v>54200</v>
      </c>
      <c r="K114" s="237">
        <f>K115+K117</f>
        <v>-37200</v>
      </c>
      <c r="L114" s="218">
        <v>0</v>
      </c>
      <c r="M114" s="159">
        <v>0</v>
      </c>
      <c r="N114" s="159">
        <v>0</v>
      </c>
      <c r="O114" s="218">
        <v>0</v>
      </c>
      <c r="P114" s="218">
        <v>0</v>
      </c>
      <c r="Q114" s="218">
        <v>0</v>
      </c>
      <c r="R114" s="331">
        <v>0</v>
      </c>
      <c r="S114" s="218">
        <v>0</v>
      </c>
      <c r="T114" s="128">
        <f t="shared" si="5"/>
        <v>125409.81</v>
      </c>
      <c r="U114" s="159">
        <f t="shared" si="4"/>
        <v>125409.81</v>
      </c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</row>
    <row r="115" spans="1:68">
      <c r="A115" s="70">
        <v>32352</v>
      </c>
      <c r="B115" s="70" t="s">
        <v>114</v>
      </c>
      <c r="C115" s="122">
        <f t="shared" si="3"/>
        <v>80800</v>
      </c>
      <c r="D115" s="197">
        <v>0</v>
      </c>
      <c r="E115" s="160">
        <v>0</v>
      </c>
      <c r="F115" s="160">
        <v>0</v>
      </c>
      <c r="G115" s="231">
        <v>100000</v>
      </c>
      <c r="H115" s="231">
        <v>-20000</v>
      </c>
      <c r="I115" s="211">
        <v>0</v>
      </c>
      <c r="J115" s="238">
        <v>10000</v>
      </c>
      <c r="K115" s="238">
        <v>-9200</v>
      </c>
      <c r="L115" s="231">
        <v>0</v>
      </c>
      <c r="M115" s="142">
        <v>0</v>
      </c>
      <c r="N115" s="142">
        <v>0</v>
      </c>
      <c r="O115" s="231">
        <v>0</v>
      </c>
      <c r="P115" s="231">
        <v>0</v>
      </c>
      <c r="Q115" s="231">
        <v>0</v>
      </c>
      <c r="R115" s="231">
        <v>0</v>
      </c>
      <c r="S115" s="231">
        <v>0</v>
      </c>
      <c r="T115" s="122">
        <f t="shared" si="5"/>
        <v>80800</v>
      </c>
      <c r="U115" s="162">
        <f t="shared" si="4"/>
        <v>80800</v>
      </c>
    </row>
    <row r="116" spans="1:68">
      <c r="A116" s="70">
        <v>32353</v>
      </c>
      <c r="B116" s="70" t="s">
        <v>115</v>
      </c>
      <c r="C116" s="122">
        <f t="shared" si="3"/>
        <v>8000</v>
      </c>
      <c r="D116" s="197">
        <v>0</v>
      </c>
      <c r="E116" s="160">
        <v>0</v>
      </c>
      <c r="F116" s="160">
        <v>0</v>
      </c>
      <c r="G116" s="231">
        <v>0</v>
      </c>
      <c r="H116" s="231">
        <v>0</v>
      </c>
      <c r="I116" s="211">
        <v>0</v>
      </c>
      <c r="J116" s="238">
        <v>8000</v>
      </c>
      <c r="K116" s="238">
        <v>0</v>
      </c>
      <c r="L116" s="231">
        <v>0</v>
      </c>
      <c r="M116" s="142">
        <v>0</v>
      </c>
      <c r="N116" s="142">
        <v>0</v>
      </c>
      <c r="O116" s="231">
        <v>0</v>
      </c>
      <c r="P116" s="231">
        <v>0</v>
      </c>
      <c r="Q116" s="231">
        <v>0</v>
      </c>
      <c r="R116" s="231">
        <v>0</v>
      </c>
      <c r="S116" s="231">
        <v>0</v>
      </c>
      <c r="T116" s="122">
        <f t="shared" si="5"/>
        <v>8000</v>
      </c>
      <c r="U116" s="162">
        <f t="shared" si="4"/>
        <v>8000</v>
      </c>
    </row>
    <row r="117" spans="1:68" ht="36.75">
      <c r="A117" s="70">
        <v>32355</v>
      </c>
      <c r="B117" s="71" t="s">
        <v>147</v>
      </c>
      <c r="C117" s="122">
        <f t="shared" si="3"/>
        <v>31609.809999999998</v>
      </c>
      <c r="D117" s="197">
        <v>0</v>
      </c>
      <c r="E117" s="160">
        <v>0</v>
      </c>
      <c r="F117" s="160">
        <v>28409.81</v>
      </c>
      <c r="G117" s="231">
        <v>0</v>
      </c>
      <c r="H117" s="231">
        <v>0</v>
      </c>
      <c r="I117" s="211">
        <v>0</v>
      </c>
      <c r="J117" s="238">
        <v>31200</v>
      </c>
      <c r="K117" s="238">
        <v>-28000</v>
      </c>
      <c r="L117" s="231">
        <v>0</v>
      </c>
      <c r="M117" s="142">
        <v>0</v>
      </c>
      <c r="N117" s="142">
        <v>0</v>
      </c>
      <c r="O117" s="231">
        <v>0</v>
      </c>
      <c r="P117" s="231">
        <v>0</v>
      </c>
      <c r="Q117" s="231">
        <v>0</v>
      </c>
      <c r="R117" s="231">
        <v>0</v>
      </c>
      <c r="S117" s="231">
        <v>0</v>
      </c>
      <c r="T117" s="122">
        <f t="shared" si="5"/>
        <v>31609.809999999998</v>
      </c>
      <c r="U117" s="162">
        <f t="shared" si="4"/>
        <v>31609.809999999998</v>
      </c>
    </row>
    <row r="118" spans="1:68">
      <c r="A118" s="70">
        <v>32359</v>
      </c>
      <c r="B118" s="70" t="s">
        <v>143</v>
      </c>
      <c r="C118" s="122">
        <f t="shared" si="3"/>
        <v>5000</v>
      </c>
      <c r="D118" s="197">
        <v>0</v>
      </c>
      <c r="E118" s="160">
        <v>0</v>
      </c>
      <c r="F118" s="160">
        <v>0</v>
      </c>
      <c r="G118" s="231">
        <v>0</v>
      </c>
      <c r="H118" s="231">
        <v>0</v>
      </c>
      <c r="I118" s="211">
        <v>0</v>
      </c>
      <c r="J118" s="238">
        <v>5000</v>
      </c>
      <c r="K118" s="238">
        <v>0</v>
      </c>
      <c r="L118" s="231">
        <v>0</v>
      </c>
      <c r="M118" s="142">
        <v>0</v>
      </c>
      <c r="N118" s="142">
        <v>0</v>
      </c>
      <c r="O118" s="231">
        <v>0</v>
      </c>
      <c r="P118" s="231">
        <v>0</v>
      </c>
      <c r="Q118" s="231">
        <v>0</v>
      </c>
      <c r="R118" s="231">
        <v>0</v>
      </c>
      <c r="S118" s="231">
        <v>0</v>
      </c>
      <c r="T118" s="122">
        <f t="shared" si="5"/>
        <v>5000</v>
      </c>
      <c r="U118" s="162">
        <f t="shared" si="4"/>
        <v>5000</v>
      </c>
    </row>
    <row r="119" spans="1:68" s="65" customFormat="1">
      <c r="A119" s="68">
        <v>3236</v>
      </c>
      <c r="B119" s="68" t="s">
        <v>44</v>
      </c>
      <c r="C119" s="128">
        <f t="shared" si="3"/>
        <v>5000</v>
      </c>
      <c r="D119" s="195">
        <v>0</v>
      </c>
      <c r="E119" s="158">
        <v>0</v>
      </c>
      <c r="F119" s="158">
        <v>0</v>
      </c>
      <c r="G119" s="218">
        <v>0</v>
      </c>
      <c r="H119" s="218">
        <v>0</v>
      </c>
      <c r="I119" s="218">
        <v>0</v>
      </c>
      <c r="J119" s="237">
        <f>J120</f>
        <v>5000</v>
      </c>
      <c r="K119" s="237">
        <v>0</v>
      </c>
      <c r="L119" s="218">
        <v>0</v>
      </c>
      <c r="M119" s="159">
        <v>0</v>
      </c>
      <c r="N119" s="159">
        <v>0</v>
      </c>
      <c r="O119" s="218">
        <v>0</v>
      </c>
      <c r="P119" s="218">
        <v>0</v>
      </c>
      <c r="Q119" s="218">
        <v>0</v>
      </c>
      <c r="R119" s="331">
        <v>0</v>
      </c>
      <c r="S119" s="218">
        <v>0</v>
      </c>
      <c r="T119" s="128">
        <f t="shared" si="5"/>
        <v>5000</v>
      </c>
      <c r="U119" s="159">
        <f t="shared" si="4"/>
        <v>5000</v>
      </c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</row>
    <row r="120" spans="1:68">
      <c r="A120" s="70">
        <v>32361</v>
      </c>
      <c r="B120" s="70" t="s">
        <v>116</v>
      </c>
      <c r="C120" s="122">
        <f t="shared" si="3"/>
        <v>5000</v>
      </c>
      <c r="D120" s="197">
        <v>0</v>
      </c>
      <c r="E120" s="160">
        <v>0</v>
      </c>
      <c r="F120" s="160">
        <v>0</v>
      </c>
      <c r="G120" s="231">
        <v>0</v>
      </c>
      <c r="H120" s="231">
        <v>0</v>
      </c>
      <c r="I120" s="211">
        <v>0</v>
      </c>
      <c r="J120" s="238">
        <v>5000</v>
      </c>
      <c r="K120" s="238">
        <v>0</v>
      </c>
      <c r="L120" s="231">
        <v>0</v>
      </c>
      <c r="M120" s="142">
        <v>0</v>
      </c>
      <c r="N120" s="142">
        <v>0</v>
      </c>
      <c r="O120" s="231">
        <v>0</v>
      </c>
      <c r="P120" s="231">
        <v>0</v>
      </c>
      <c r="Q120" s="231">
        <v>0</v>
      </c>
      <c r="R120" s="231">
        <v>0</v>
      </c>
      <c r="S120" s="231">
        <v>0</v>
      </c>
      <c r="T120" s="122">
        <f t="shared" si="5"/>
        <v>5000</v>
      </c>
      <c r="U120" s="162">
        <f t="shared" si="4"/>
        <v>5000</v>
      </c>
    </row>
    <row r="121" spans="1:68" s="65" customFormat="1">
      <c r="A121" s="68">
        <v>3237</v>
      </c>
      <c r="B121" s="68" t="s">
        <v>45</v>
      </c>
      <c r="C121" s="128">
        <f t="shared" si="3"/>
        <v>342174.7</v>
      </c>
      <c r="D121" s="195">
        <f>D123</f>
        <v>180000</v>
      </c>
      <c r="E121" s="158">
        <f>E123</f>
        <v>8216</v>
      </c>
      <c r="F121" s="158">
        <f>F122+F123</f>
        <v>21858.7</v>
      </c>
      <c r="G121" s="218">
        <v>0</v>
      </c>
      <c r="H121" s="218">
        <f>H123</f>
        <v>52000</v>
      </c>
      <c r="I121" s="218">
        <v>0</v>
      </c>
      <c r="J121" s="237">
        <f>J122+J123+J125</f>
        <v>63000</v>
      </c>
      <c r="K121" s="237">
        <v>0</v>
      </c>
      <c r="L121" s="218">
        <v>0</v>
      </c>
      <c r="M121" s="159">
        <v>0</v>
      </c>
      <c r="N121" s="159">
        <f>N123</f>
        <v>17100</v>
      </c>
      <c r="O121" s="218">
        <v>0</v>
      </c>
      <c r="P121" s="218">
        <v>0</v>
      </c>
      <c r="Q121" s="218">
        <v>0</v>
      </c>
      <c r="R121" s="331">
        <v>0</v>
      </c>
      <c r="S121" s="218">
        <v>0</v>
      </c>
      <c r="T121" s="128">
        <f t="shared" si="5"/>
        <v>342174.7</v>
      </c>
      <c r="U121" s="159">
        <f t="shared" si="4"/>
        <v>342174.7</v>
      </c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</row>
    <row r="122" spans="1:68">
      <c r="A122" s="70">
        <v>32371</v>
      </c>
      <c r="B122" s="70" t="s">
        <v>117</v>
      </c>
      <c r="C122" s="122">
        <f t="shared" si="3"/>
        <v>25858.7</v>
      </c>
      <c r="D122" s="197">
        <v>0</v>
      </c>
      <c r="E122" s="160">
        <v>0</v>
      </c>
      <c r="F122" s="160">
        <v>15858.7</v>
      </c>
      <c r="G122" s="231">
        <v>0</v>
      </c>
      <c r="H122" s="231">
        <v>0</v>
      </c>
      <c r="I122" s="211">
        <v>0</v>
      </c>
      <c r="J122" s="238">
        <v>10000</v>
      </c>
      <c r="K122" s="238">
        <v>0</v>
      </c>
      <c r="L122" s="231">
        <v>0</v>
      </c>
      <c r="M122" s="142">
        <v>0</v>
      </c>
      <c r="N122" s="142">
        <v>0</v>
      </c>
      <c r="O122" s="231">
        <v>0</v>
      </c>
      <c r="P122" s="231">
        <v>0</v>
      </c>
      <c r="Q122" s="231">
        <v>0</v>
      </c>
      <c r="R122" s="231">
        <v>0</v>
      </c>
      <c r="S122" s="231">
        <v>0</v>
      </c>
      <c r="T122" s="122">
        <f t="shared" si="5"/>
        <v>25858.7</v>
      </c>
      <c r="U122" s="162">
        <f t="shared" si="4"/>
        <v>25858.7</v>
      </c>
    </row>
    <row r="123" spans="1:68">
      <c r="A123" s="70">
        <v>32372</v>
      </c>
      <c r="B123" s="70" t="s">
        <v>118</v>
      </c>
      <c r="C123" s="122">
        <f t="shared" si="3"/>
        <v>313316</v>
      </c>
      <c r="D123" s="197">
        <v>180000</v>
      </c>
      <c r="E123" s="160">
        <v>8216</v>
      </c>
      <c r="F123" s="160">
        <v>6000</v>
      </c>
      <c r="G123" s="231">
        <v>0</v>
      </c>
      <c r="H123" s="231">
        <v>52000</v>
      </c>
      <c r="I123" s="211">
        <v>0</v>
      </c>
      <c r="J123" s="238">
        <v>50000</v>
      </c>
      <c r="K123" s="238">
        <v>0</v>
      </c>
      <c r="L123" s="231">
        <v>0</v>
      </c>
      <c r="M123" s="142">
        <v>0</v>
      </c>
      <c r="N123" s="142">
        <v>17100</v>
      </c>
      <c r="O123" s="231">
        <v>0</v>
      </c>
      <c r="P123" s="231">
        <v>0</v>
      </c>
      <c r="Q123" s="231">
        <v>0</v>
      </c>
      <c r="R123" s="231">
        <v>0</v>
      </c>
      <c r="S123" s="231">
        <v>0</v>
      </c>
      <c r="T123" s="122">
        <f t="shared" si="5"/>
        <v>313316</v>
      </c>
      <c r="U123" s="162">
        <f t="shared" si="4"/>
        <v>313316</v>
      </c>
    </row>
    <row r="124" spans="1:68">
      <c r="A124" s="70">
        <v>32373</v>
      </c>
      <c r="B124" s="70" t="s">
        <v>119</v>
      </c>
      <c r="C124" s="122">
        <f t="shared" si="3"/>
        <v>0</v>
      </c>
      <c r="D124" s="197">
        <v>0</v>
      </c>
      <c r="E124" s="160">
        <v>0</v>
      </c>
      <c r="F124" s="231">
        <v>0</v>
      </c>
      <c r="G124" s="231">
        <v>0</v>
      </c>
      <c r="H124" s="231">
        <v>0</v>
      </c>
      <c r="I124" s="211">
        <v>0</v>
      </c>
      <c r="J124" s="238">
        <v>0</v>
      </c>
      <c r="K124" s="238">
        <v>0</v>
      </c>
      <c r="L124" s="231">
        <v>0</v>
      </c>
      <c r="M124" s="142">
        <v>0</v>
      </c>
      <c r="N124" s="142">
        <v>0</v>
      </c>
      <c r="O124" s="231">
        <v>0</v>
      </c>
      <c r="P124" s="231">
        <v>0</v>
      </c>
      <c r="Q124" s="231">
        <v>0</v>
      </c>
      <c r="R124" s="231">
        <v>0</v>
      </c>
      <c r="S124" s="231">
        <v>0</v>
      </c>
      <c r="T124" s="122">
        <f t="shared" si="5"/>
        <v>0</v>
      </c>
      <c r="U124" s="162">
        <f t="shared" si="4"/>
        <v>0</v>
      </c>
    </row>
    <row r="125" spans="1:68">
      <c r="A125" s="70">
        <v>32379</v>
      </c>
      <c r="B125" s="70" t="s">
        <v>120</v>
      </c>
      <c r="C125" s="122">
        <f t="shared" si="3"/>
        <v>3000</v>
      </c>
      <c r="D125" s="197">
        <v>0</v>
      </c>
      <c r="E125" s="160">
        <v>0</v>
      </c>
      <c r="F125" s="231">
        <v>0</v>
      </c>
      <c r="G125" s="231">
        <v>0</v>
      </c>
      <c r="H125" s="231">
        <v>0</v>
      </c>
      <c r="I125" s="211">
        <v>0</v>
      </c>
      <c r="J125" s="238">
        <v>3000</v>
      </c>
      <c r="K125" s="238">
        <v>0</v>
      </c>
      <c r="L125" s="231">
        <v>0</v>
      </c>
      <c r="M125" s="142">
        <v>0</v>
      </c>
      <c r="N125" s="142">
        <v>0</v>
      </c>
      <c r="O125" s="231">
        <v>0</v>
      </c>
      <c r="P125" s="231">
        <v>0</v>
      </c>
      <c r="Q125" s="231">
        <v>0</v>
      </c>
      <c r="R125" s="231">
        <v>0</v>
      </c>
      <c r="S125" s="231">
        <v>0</v>
      </c>
      <c r="T125" s="122">
        <f t="shared" si="5"/>
        <v>3000</v>
      </c>
      <c r="U125" s="162">
        <f t="shared" si="4"/>
        <v>3000</v>
      </c>
    </row>
    <row r="126" spans="1:68" s="65" customFormat="1">
      <c r="A126" s="68">
        <v>3238</v>
      </c>
      <c r="B126" s="68" t="s">
        <v>46</v>
      </c>
      <c r="C126" s="128">
        <f t="shared" si="3"/>
        <v>22000</v>
      </c>
      <c r="D126" s="195">
        <v>0</v>
      </c>
      <c r="E126" s="158">
        <f>E129</f>
        <v>17000</v>
      </c>
      <c r="F126" s="218">
        <v>0</v>
      </c>
      <c r="G126" s="218">
        <v>0</v>
      </c>
      <c r="H126" s="218">
        <v>0</v>
      </c>
      <c r="I126" s="218">
        <v>0</v>
      </c>
      <c r="J126" s="237">
        <f>J127+J129</f>
        <v>5000</v>
      </c>
      <c r="K126" s="237">
        <v>0</v>
      </c>
      <c r="L126" s="218">
        <v>0</v>
      </c>
      <c r="M126" s="159">
        <v>0</v>
      </c>
      <c r="N126" s="159">
        <v>0</v>
      </c>
      <c r="O126" s="218">
        <v>0</v>
      </c>
      <c r="P126" s="218">
        <v>0</v>
      </c>
      <c r="Q126" s="218">
        <v>0</v>
      </c>
      <c r="R126" s="331">
        <v>0</v>
      </c>
      <c r="S126" s="218">
        <v>0</v>
      </c>
      <c r="T126" s="128">
        <f t="shared" si="5"/>
        <v>22000</v>
      </c>
      <c r="U126" s="159">
        <f t="shared" si="4"/>
        <v>22000</v>
      </c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</row>
    <row r="127" spans="1:68" s="52" customFormat="1">
      <c r="A127" s="72">
        <v>32381</v>
      </c>
      <c r="B127" s="72" t="s">
        <v>142</v>
      </c>
      <c r="C127" s="122">
        <f t="shared" si="3"/>
        <v>2000</v>
      </c>
      <c r="D127" s="199">
        <v>0</v>
      </c>
      <c r="E127" s="163">
        <v>0</v>
      </c>
      <c r="F127" s="227">
        <v>0</v>
      </c>
      <c r="G127" s="227">
        <v>0</v>
      </c>
      <c r="H127" s="227">
        <v>0</v>
      </c>
      <c r="I127" s="227">
        <v>0</v>
      </c>
      <c r="J127" s="238">
        <v>2000</v>
      </c>
      <c r="K127" s="238">
        <v>0</v>
      </c>
      <c r="L127" s="227">
        <v>0</v>
      </c>
      <c r="M127" s="164">
        <v>0</v>
      </c>
      <c r="N127" s="164">
        <v>0</v>
      </c>
      <c r="O127" s="227">
        <v>0</v>
      </c>
      <c r="P127" s="227">
        <v>0</v>
      </c>
      <c r="Q127" s="227">
        <v>0</v>
      </c>
      <c r="R127" s="332">
        <v>0</v>
      </c>
      <c r="S127" s="227">
        <v>0</v>
      </c>
      <c r="T127" s="122">
        <f t="shared" si="5"/>
        <v>2000</v>
      </c>
      <c r="U127" s="162">
        <f t="shared" si="4"/>
        <v>2000</v>
      </c>
    </row>
    <row r="128" spans="1:68">
      <c r="A128" s="70">
        <v>32382</v>
      </c>
      <c r="B128" s="70" t="s">
        <v>121</v>
      </c>
      <c r="C128" s="122">
        <f t="shared" si="3"/>
        <v>0</v>
      </c>
      <c r="D128" s="197">
        <v>0</v>
      </c>
      <c r="E128" s="160">
        <v>0</v>
      </c>
      <c r="F128" s="231">
        <v>0</v>
      </c>
      <c r="G128" s="231">
        <v>0</v>
      </c>
      <c r="H128" s="231">
        <v>0</v>
      </c>
      <c r="I128" s="211">
        <v>0</v>
      </c>
      <c r="J128" s="238">
        <v>0</v>
      </c>
      <c r="K128" s="238">
        <v>0</v>
      </c>
      <c r="L128" s="231">
        <v>0</v>
      </c>
      <c r="M128" s="142">
        <v>0</v>
      </c>
      <c r="N128" s="142">
        <v>0</v>
      </c>
      <c r="O128" s="231">
        <v>0</v>
      </c>
      <c r="P128" s="231">
        <v>0</v>
      </c>
      <c r="Q128" s="231">
        <v>0</v>
      </c>
      <c r="R128" s="231">
        <v>0</v>
      </c>
      <c r="S128" s="231">
        <v>0</v>
      </c>
      <c r="T128" s="122">
        <f t="shared" si="5"/>
        <v>0</v>
      </c>
      <c r="U128" s="162">
        <f t="shared" si="4"/>
        <v>0</v>
      </c>
    </row>
    <row r="129" spans="1:68">
      <c r="A129" s="70">
        <v>32389</v>
      </c>
      <c r="B129" s="70" t="s">
        <v>122</v>
      </c>
      <c r="C129" s="122">
        <f t="shared" si="3"/>
        <v>20000</v>
      </c>
      <c r="D129" s="197">
        <v>0</v>
      </c>
      <c r="E129" s="160">
        <v>17000</v>
      </c>
      <c r="F129" s="231">
        <v>0</v>
      </c>
      <c r="G129" s="231">
        <v>0</v>
      </c>
      <c r="H129" s="231">
        <v>0</v>
      </c>
      <c r="I129" s="211">
        <v>0</v>
      </c>
      <c r="J129" s="238">
        <v>3000</v>
      </c>
      <c r="K129" s="238">
        <v>0</v>
      </c>
      <c r="L129" s="231">
        <v>0</v>
      </c>
      <c r="M129" s="142">
        <v>0</v>
      </c>
      <c r="N129" s="142">
        <v>0</v>
      </c>
      <c r="O129" s="231">
        <v>0</v>
      </c>
      <c r="P129" s="231">
        <v>0</v>
      </c>
      <c r="Q129" s="231">
        <v>0</v>
      </c>
      <c r="R129" s="231">
        <v>0</v>
      </c>
      <c r="S129" s="231">
        <v>0</v>
      </c>
      <c r="T129" s="122">
        <f t="shared" si="5"/>
        <v>20000</v>
      </c>
      <c r="U129" s="162">
        <f t="shared" si="4"/>
        <v>20000</v>
      </c>
    </row>
    <row r="130" spans="1:68" s="65" customFormat="1">
      <c r="A130" s="68">
        <v>3239</v>
      </c>
      <c r="B130" s="68" t="s">
        <v>47</v>
      </c>
      <c r="C130" s="128">
        <f t="shared" si="3"/>
        <v>82350</v>
      </c>
      <c r="D130" s="195">
        <v>0</v>
      </c>
      <c r="E130" s="158">
        <f>E131+E134</f>
        <v>12000</v>
      </c>
      <c r="F130" s="218">
        <f>F136+F131</f>
        <v>16000</v>
      </c>
      <c r="G130" s="218">
        <v>0</v>
      </c>
      <c r="H130" s="218">
        <f>H131+H132+H135+H136</f>
        <v>23850</v>
      </c>
      <c r="I130" s="218">
        <v>0</v>
      </c>
      <c r="J130" s="237">
        <f>J131+J132+J133+J134+J136</f>
        <v>12500</v>
      </c>
      <c r="K130" s="237">
        <f>K131+K132+K133+K136</f>
        <v>18000</v>
      </c>
      <c r="L130" s="218">
        <v>0</v>
      </c>
      <c r="M130" s="159">
        <v>0</v>
      </c>
      <c r="N130" s="159">
        <v>0</v>
      </c>
      <c r="O130" s="218">
        <v>0</v>
      </c>
      <c r="P130" s="218">
        <v>0</v>
      </c>
      <c r="Q130" s="218">
        <v>0</v>
      </c>
      <c r="R130" s="331">
        <v>0</v>
      </c>
      <c r="S130" s="218">
        <v>0</v>
      </c>
      <c r="T130" s="128">
        <f t="shared" si="5"/>
        <v>82350</v>
      </c>
      <c r="U130" s="159">
        <f t="shared" si="4"/>
        <v>82350</v>
      </c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</row>
    <row r="131" spans="1:68" ht="36.75">
      <c r="A131" s="70">
        <v>32391</v>
      </c>
      <c r="B131" s="71" t="s">
        <v>130</v>
      </c>
      <c r="C131" s="122">
        <f t="shared" si="3"/>
        <v>28100</v>
      </c>
      <c r="D131" s="197">
        <v>0</v>
      </c>
      <c r="E131" s="160">
        <v>2000</v>
      </c>
      <c r="F131" s="231">
        <v>5000</v>
      </c>
      <c r="G131" s="231">
        <v>0</v>
      </c>
      <c r="H131" s="231">
        <v>11100</v>
      </c>
      <c r="I131" s="211">
        <v>0</v>
      </c>
      <c r="J131" s="238">
        <v>2000</v>
      </c>
      <c r="K131" s="238">
        <v>8000</v>
      </c>
      <c r="L131" s="231">
        <v>0</v>
      </c>
      <c r="M131" s="142">
        <v>0</v>
      </c>
      <c r="N131" s="142">
        <v>0</v>
      </c>
      <c r="O131" s="231">
        <v>0</v>
      </c>
      <c r="P131" s="231">
        <v>0</v>
      </c>
      <c r="Q131" s="231">
        <v>0</v>
      </c>
      <c r="R131" s="231">
        <v>0</v>
      </c>
      <c r="S131" s="231">
        <v>0</v>
      </c>
      <c r="T131" s="122">
        <f t="shared" si="5"/>
        <v>28100</v>
      </c>
      <c r="U131" s="162">
        <f t="shared" si="4"/>
        <v>28100</v>
      </c>
    </row>
    <row r="132" spans="1:68">
      <c r="A132" s="70">
        <v>32392</v>
      </c>
      <c r="B132" s="70" t="s">
        <v>123</v>
      </c>
      <c r="C132" s="122">
        <f t="shared" si="3"/>
        <v>9000</v>
      </c>
      <c r="D132" s="197">
        <v>0</v>
      </c>
      <c r="E132" s="160">
        <v>0</v>
      </c>
      <c r="F132" s="231">
        <v>0</v>
      </c>
      <c r="G132" s="231">
        <v>0</v>
      </c>
      <c r="H132" s="231">
        <v>5000</v>
      </c>
      <c r="I132" s="211">
        <v>0</v>
      </c>
      <c r="J132" s="238">
        <v>1000</v>
      </c>
      <c r="K132" s="238">
        <v>3000</v>
      </c>
      <c r="L132" s="231">
        <v>0</v>
      </c>
      <c r="M132" s="142">
        <v>0</v>
      </c>
      <c r="N132" s="142">
        <v>0</v>
      </c>
      <c r="O132" s="231">
        <v>0</v>
      </c>
      <c r="P132" s="231">
        <v>0</v>
      </c>
      <c r="Q132" s="231">
        <v>0</v>
      </c>
      <c r="R132" s="231">
        <v>0</v>
      </c>
      <c r="S132" s="231">
        <v>0</v>
      </c>
      <c r="T132" s="122">
        <f t="shared" si="5"/>
        <v>9000</v>
      </c>
      <c r="U132" s="162">
        <f t="shared" si="4"/>
        <v>9000</v>
      </c>
    </row>
    <row r="133" spans="1:68">
      <c r="A133" s="70">
        <v>32394</v>
      </c>
      <c r="B133" s="70" t="s">
        <v>141</v>
      </c>
      <c r="C133" s="122">
        <f t="shared" si="3"/>
        <v>4500</v>
      </c>
      <c r="D133" s="197">
        <v>0</v>
      </c>
      <c r="E133" s="160">
        <v>0</v>
      </c>
      <c r="F133" s="231">
        <v>0</v>
      </c>
      <c r="G133" s="231">
        <v>0</v>
      </c>
      <c r="H133" s="231">
        <v>0</v>
      </c>
      <c r="I133" s="211">
        <v>0</v>
      </c>
      <c r="J133" s="238">
        <v>2500</v>
      </c>
      <c r="K133" s="238">
        <v>2000</v>
      </c>
      <c r="L133" s="231">
        <v>0</v>
      </c>
      <c r="M133" s="142">
        <v>0</v>
      </c>
      <c r="N133" s="142">
        <v>0</v>
      </c>
      <c r="O133" s="231">
        <v>0</v>
      </c>
      <c r="P133" s="231">
        <v>0</v>
      </c>
      <c r="Q133" s="231">
        <v>0</v>
      </c>
      <c r="R133" s="231">
        <v>0</v>
      </c>
      <c r="S133" s="231">
        <v>0</v>
      </c>
      <c r="T133" s="122">
        <f t="shared" si="5"/>
        <v>4500</v>
      </c>
      <c r="U133" s="162">
        <f t="shared" si="4"/>
        <v>4500</v>
      </c>
    </row>
    <row r="134" spans="1:68">
      <c r="A134" s="70">
        <v>32395</v>
      </c>
      <c r="B134" s="70" t="s">
        <v>148</v>
      </c>
      <c r="C134" s="122">
        <f t="shared" si="3"/>
        <v>15000</v>
      </c>
      <c r="D134" s="197">
        <v>0</v>
      </c>
      <c r="E134" s="160">
        <v>10000</v>
      </c>
      <c r="F134" s="231">
        <v>0</v>
      </c>
      <c r="G134" s="231">
        <v>0</v>
      </c>
      <c r="H134" s="231">
        <v>0</v>
      </c>
      <c r="I134" s="211">
        <v>0</v>
      </c>
      <c r="J134" s="238">
        <v>5000</v>
      </c>
      <c r="K134" s="238">
        <v>0</v>
      </c>
      <c r="L134" s="231">
        <v>0</v>
      </c>
      <c r="M134" s="142">
        <v>0</v>
      </c>
      <c r="N134" s="142">
        <v>0</v>
      </c>
      <c r="O134" s="231">
        <v>0</v>
      </c>
      <c r="P134" s="231">
        <v>0</v>
      </c>
      <c r="Q134" s="231">
        <v>0</v>
      </c>
      <c r="R134" s="231">
        <v>0</v>
      </c>
      <c r="S134" s="231">
        <v>0</v>
      </c>
      <c r="T134" s="122">
        <f t="shared" si="5"/>
        <v>15000</v>
      </c>
      <c r="U134" s="162">
        <f t="shared" si="4"/>
        <v>15000</v>
      </c>
    </row>
    <row r="135" spans="1:68">
      <c r="A135" s="70">
        <v>32396</v>
      </c>
      <c r="B135" s="70" t="s">
        <v>124</v>
      </c>
      <c r="C135" s="122">
        <f t="shared" si="3"/>
        <v>2600</v>
      </c>
      <c r="D135" s="197">
        <v>0</v>
      </c>
      <c r="E135" s="160">
        <v>0</v>
      </c>
      <c r="F135" s="231">
        <v>0</v>
      </c>
      <c r="G135" s="231">
        <v>0</v>
      </c>
      <c r="H135" s="231">
        <v>2600</v>
      </c>
      <c r="I135" s="211">
        <v>0</v>
      </c>
      <c r="J135" s="238">
        <v>0</v>
      </c>
      <c r="K135" s="238">
        <v>0</v>
      </c>
      <c r="L135" s="231">
        <v>0</v>
      </c>
      <c r="M135" s="142">
        <v>0</v>
      </c>
      <c r="N135" s="142">
        <v>0</v>
      </c>
      <c r="O135" s="231">
        <v>0</v>
      </c>
      <c r="P135" s="231">
        <v>0</v>
      </c>
      <c r="Q135" s="231">
        <v>0</v>
      </c>
      <c r="R135" s="231">
        <v>0</v>
      </c>
      <c r="S135" s="231">
        <v>0</v>
      </c>
      <c r="T135" s="122">
        <f t="shared" si="5"/>
        <v>2600</v>
      </c>
      <c r="U135" s="162">
        <f t="shared" si="4"/>
        <v>2600</v>
      </c>
    </row>
    <row r="136" spans="1:68">
      <c r="A136" s="70">
        <v>32399</v>
      </c>
      <c r="B136" s="70" t="s">
        <v>125</v>
      </c>
      <c r="C136" s="122">
        <f t="shared" si="3"/>
        <v>23150</v>
      </c>
      <c r="D136" s="197">
        <v>0</v>
      </c>
      <c r="E136" s="160">
        <v>0</v>
      </c>
      <c r="F136" s="231">
        <v>11000</v>
      </c>
      <c r="G136" s="231">
        <v>0</v>
      </c>
      <c r="H136" s="231">
        <v>5150</v>
      </c>
      <c r="I136" s="211">
        <v>0</v>
      </c>
      <c r="J136" s="238">
        <v>2000</v>
      </c>
      <c r="K136" s="238">
        <v>5000</v>
      </c>
      <c r="L136" s="231">
        <v>0</v>
      </c>
      <c r="M136" s="142">
        <v>0</v>
      </c>
      <c r="N136" s="142">
        <v>0</v>
      </c>
      <c r="O136" s="231">
        <v>0</v>
      </c>
      <c r="P136" s="231">
        <v>0</v>
      </c>
      <c r="Q136" s="231">
        <v>0</v>
      </c>
      <c r="R136" s="231">
        <v>0</v>
      </c>
      <c r="S136" s="231">
        <v>0</v>
      </c>
      <c r="T136" s="122">
        <f t="shared" si="5"/>
        <v>23150</v>
      </c>
      <c r="U136" s="162">
        <f t="shared" si="4"/>
        <v>23150</v>
      </c>
    </row>
    <row r="137" spans="1:68" s="56" customFormat="1">
      <c r="A137" s="59">
        <v>324</v>
      </c>
      <c r="B137" s="59" t="s">
        <v>27</v>
      </c>
      <c r="C137" s="130">
        <f t="shared" si="3"/>
        <v>52400</v>
      </c>
      <c r="D137" s="194">
        <v>0</v>
      </c>
      <c r="E137" s="157">
        <v>0</v>
      </c>
      <c r="F137" s="232">
        <v>0</v>
      </c>
      <c r="G137" s="232">
        <v>0</v>
      </c>
      <c r="H137" s="232">
        <v>0</v>
      </c>
      <c r="I137" s="212">
        <v>0</v>
      </c>
      <c r="J137" s="239">
        <f>J138</f>
        <v>11500</v>
      </c>
      <c r="K137" s="239">
        <f>K138</f>
        <v>18000</v>
      </c>
      <c r="L137" s="232">
        <v>0</v>
      </c>
      <c r="M137" s="143">
        <f>M138</f>
        <v>32500</v>
      </c>
      <c r="N137" s="143">
        <f>N138</f>
        <v>-9600</v>
      </c>
      <c r="O137" s="232">
        <v>0</v>
      </c>
      <c r="P137" s="232">
        <v>0</v>
      </c>
      <c r="Q137" s="232">
        <v>0</v>
      </c>
      <c r="R137" s="330">
        <v>0</v>
      </c>
      <c r="S137" s="232">
        <v>0</v>
      </c>
      <c r="T137" s="130">
        <f t="shared" si="5"/>
        <v>52400</v>
      </c>
      <c r="U137" s="143">
        <f t="shared" si="4"/>
        <v>52400</v>
      </c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</row>
    <row r="138" spans="1:68" s="65" customFormat="1">
      <c r="A138" s="68">
        <v>3241</v>
      </c>
      <c r="B138" s="68" t="s">
        <v>27</v>
      </c>
      <c r="C138" s="128">
        <f t="shared" si="3"/>
        <v>52400</v>
      </c>
      <c r="D138" s="195">
        <v>0</v>
      </c>
      <c r="E138" s="158">
        <v>0</v>
      </c>
      <c r="F138" s="218">
        <v>0</v>
      </c>
      <c r="G138" s="218">
        <v>0</v>
      </c>
      <c r="H138" s="218">
        <v>0</v>
      </c>
      <c r="I138" s="218">
        <v>0</v>
      </c>
      <c r="J138" s="237">
        <f>J139+J140</f>
        <v>11500</v>
      </c>
      <c r="K138" s="237">
        <f>K139+K140</f>
        <v>18000</v>
      </c>
      <c r="L138" s="218">
        <v>0</v>
      </c>
      <c r="M138" s="159">
        <f>M139+M140</f>
        <v>32500</v>
      </c>
      <c r="N138" s="159">
        <f>N139+N140</f>
        <v>-9600</v>
      </c>
      <c r="O138" s="218">
        <v>0</v>
      </c>
      <c r="P138" s="218">
        <v>0</v>
      </c>
      <c r="Q138" s="218">
        <v>0</v>
      </c>
      <c r="R138" s="331">
        <v>0</v>
      </c>
      <c r="S138" s="218">
        <v>0</v>
      </c>
      <c r="T138" s="128">
        <f t="shared" si="5"/>
        <v>52400</v>
      </c>
      <c r="U138" s="159">
        <f t="shared" si="4"/>
        <v>52400</v>
      </c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</row>
    <row r="139" spans="1:68">
      <c r="A139" s="70">
        <v>32411</v>
      </c>
      <c r="B139" s="70" t="s">
        <v>131</v>
      </c>
      <c r="C139" s="122">
        <f t="shared" si="3"/>
        <v>9400</v>
      </c>
      <c r="D139" s="197">
        <v>0</v>
      </c>
      <c r="E139" s="160">
        <v>0</v>
      </c>
      <c r="F139" s="231">
        <v>0</v>
      </c>
      <c r="G139" s="231">
        <v>0</v>
      </c>
      <c r="H139" s="231">
        <v>0</v>
      </c>
      <c r="I139" s="211">
        <v>0</v>
      </c>
      <c r="J139" s="238">
        <v>3500</v>
      </c>
      <c r="K139" s="238">
        <v>3000</v>
      </c>
      <c r="L139" s="231">
        <v>0</v>
      </c>
      <c r="M139" s="142">
        <v>2500</v>
      </c>
      <c r="N139" s="142">
        <v>400</v>
      </c>
      <c r="O139" s="231">
        <v>0</v>
      </c>
      <c r="P139" s="231">
        <v>0</v>
      </c>
      <c r="Q139" s="231">
        <v>0</v>
      </c>
      <c r="R139" s="231">
        <v>0</v>
      </c>
      <c r="S139" s="231">
        <v>0</v>
      </c>
      <c r="T139" s="122">
        <f t="shared" si="5"/>
        <v>9400</v>
      </c>
      <c r="U139" s="162">
        <f t="shared" si="4"/>
        <v>9400</v>
      </c>
    </row>
    <row r="140" spans="1:68">
      <c r="A140" s="70">
        <v>32412</v>
      </c>
      <c r="B140" s="70" t="s">
        <v>140</v>
      </c>
      <c r="C140" s="122">
        <f t="shared" si="3"/>
        <v>43000</v>
      </c>
      <c r="D140" s="197">
        <v>0</v>
      </c>
      <c r="E140" s="160">
        <v>0</v>
      </c>
      <c r="F140" s="231">
        <v>0</v>
      </c>
      <c r="G140" s="231">
        <v>0</v>
      </c>
      <c r="H140" s="231">
        <v>0</v>
      </c>
      <c r="I140" s="211">
        <v>0</v>
      </c>
      <c r="J140" s="238">
        <v>8000</v>
      </c>
      <c r="K140" s="238">
        <v>15000</v>
      </c>
      <c r="L140" s="231">
        <v>0</v>
      </c>
      <c r="M140" s="142">
        <v>30000</v>
      </c>
      <c r="N140" s="142">
        <v>-10000</v>
      </c>
      <c r="O140" s="231">
        <v>0</v>
      </c>
      <c r="P140" s="231">
        <v>0</v>
      </c>
      <c r="Q140" s="231">
        <v>0</v>
      </c>
      <c r="R140" s="231">
        <v>0</v>
      </c>
      <c r="S140" s="231">
        <v>0</v>
      </c>
      <c r="T140" s="122">
        <f t="shared" si="5"/>
        <v>43000</v>
      </c>
      <c r="U140" s="162">
        <f t="shared" si="4"/>
        <v>43000</v>
      </c>
    </row>
    <row r="141" spans="1:68" s="56" customFormat="1" ht="36.75">
      <c r="A141" s="59">
        <v>329</v>
      </c>
      <c r="B141" s="67" t="s">
        <v>2</v>
      </c>
      <c r="C141" s="130">
        <f t="shared" si="3"/>
        <v>123075</v>
      </c>
      <c r="D141" s="194">
        <f>D150</f>
        <v>14000</v>
      </c>
      <c r="E141" s="157">
        <f>E146+E155</f>
        <v>30000</v>
      </c>
      <c r="F141" s="232">
        <f>F155</f>
        <v>7875</v>
      </c>
      <c r="G141" s="232">
        <v>0</v>
      </c>
      <c r="H141" s="232">
        <v>0</v>
      </c>
      <c r="I141" s="212">
        <v>0</v>
      </c>
      <c r="J141" s="239">
        <f>J142+J146+J148+J150+J155</f>
        <v>54000</v>
      </c>
      <c r="K141" s="239">
        <f>K142+K150+K155</f>
        <v>11200</v>
      </c>
      <c r="L141" s="232">
        <v>0</v>
      </c>
      <c r="M141" s="232">
        <v>0</v>
      </c>
      <c r="N141" s="232">
        <v>0</v>
      </c>
      <c r="O141" s="232">
        <v>0</v>
      </c>
      <c r="P141" s="232">
        <f>P155</f>
        <v>6000</v>
      </c>
      <c r="Q141" s="232">
        <v>0</v>
      </c>
      <c r="R141" s="330">
        <v>0</v>
      </c>
      <c r="S141" s="232">
        <v>0</v>
      </c>
      <c r="T141" s="130">
        <f t="shared" si="5"/>
        <v>123075</v>
      </c>
      <c r="U141" s="143">
        <f t="shared" si="4"/>
        <v>123075</v>
      </c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</row>
    <row r="142" spans="1:68" s="78" customFormat="1">
      <c r="A142" s="76">
        <v>3292</v>
      </c>
      <c r="B142" s="77" t="s">
        <v>57</v>
      </c>
      <c r="C142" s="128">
        <f t="shared" si="3"/>
        <v>26500</v>
      </c>
      <c r="D142" s="200">
        <v>0</v>
      </c>
      <c r="E142" s="165">
        <v>0</v>
      </c>
      <c r="F142" s="224">
        <v>0</v>
      </c>
      <c r="G142" s="224">
        <v>0</v>
      </c>
      <c r="H142" s="224">
        <v>0</v>
      </c>
      <c r="I142" s="224">
        <v>0</v>
      </c>
      <c r="J142" s="237">
        <f>J143+J144</f>
        <v>26000</v>
      </c>
      <c r="K142" s="313">
        <f>K145</f>
        <v>500</v>
      </c>
      <c r="L142" s="224">
        <v>0</v>
      </c>
      <c r="M142" s="224">
        <v>0</v>
      </c>
      <c r="N142" s="224">
        <v>0</v>
      </c>
      <c r="O142" s="224">
        <v>0</v>
      </c>
      <c r="P142" s="224">
        <v>0</v>
      </c>
      <c r="Q142" s="224">
        <v>0</v>
      </c>
      <c r="R142" s="334">
        <v>0</v>
      </c>
      <c r="S142" s="224">
        <v>0</v>
      </c>
      <c r="T142" s="128">
        <f t="shared" si="5"/>
        <v>26500</v>
      </c>
      <c r="U142" s="166">
        <f t="shared" si="4"/>
        <v>26500</v>
      </c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</row>
    <row r="143" spans="1:68" s="57" customFormat="1" ht="36.75">
      <c r="A143" s="79">
        <v>32921</v>
      </c>
      <c r="B143" s="80" t="s">
        <v>138</v>
      </c>
      <c r="C143" s="122">
        <f t="shared" si="3"/>
        <v>8000</v>
      </c>
      <c r="D143" s="201">
        <v>0</v>
      </c>
      <c r="E143" s="167">
        <v>0</v>
      </c>
      <c r="F143" s="220">
        <v>0</v>
      </c>
      <c r="G143" s="220">
        <v>0</v>
      </c>
      <c r="H143" s="220">
        <v>0</v>
      </c>
      <c r="I143" s="220">
        <v>0</v>
      </c>
      <c r="J143" s="238">
        <v>8000</v>
      </c>
      <c r="K143" s="314">
        <v>0</v>
      </c>
      <c r="L143" s="220">
        <v>0</v>
      </c>
      <c r="M143" s="220">
        <v>0</v>
      </c>
      <c r="N143" s="220">
        <v>0</v>
      </c>
      <c r="O143" s="220">
        <v>0</v>
      </c>
      <c r="P143" s="220">
        <v>0</v>
      </c>
      <c r="Q143" s="220">
        <v>0</v>
      </c>
      <c r="R143" s="335">
        <v>0</v>
      </c>
      <c r="S143" s="220">
        <v>0</v>
      </c>
      <c r="T143" s="122">
        <f t="shared" si="5"/>
        <v>8000</v>
      </c>
      <c r="U143" s="150">
        <f t="shared" si="4"/>
        <v>8000</v>
      </c>
    </row>
    <row r="144" spans="1:68" s="57" customFormat="1" ht="36.75">
      <c r="A144" s="79">
        <v>32922</v>
      </c>
      <c r="B144" s="80" t="s">
        <v>139</v>
      </c>
      <c r="C144" s="122">
        <f t="shared" si="3"/>
        <v>18000</v>
      </c>
      <c r="D144" s="201">
        <v>0</v>
      </c>
      <c r="E144" s="167">
        <v>0</v>
      </c>
      <c r="F144" s="220">
        <v>0</v>
      </c>
      <c r="G144" s="220">
        <v>0</v>
      </c>
      <c r="H144" s="220">
        <v>0</v>
      </c>
      <c r="I144" s="220">
        <v>0</v>
      </c>
      <c r="J144" s="238">
        <v>18000</v>
      </c>
      <c r="K144" s="314">
        <v>0</v>
      </c>
      <c r="L144" s="220">
        <v>0</v>
      </c>
      <c r="M144" s="220">
        <v>0</v>
      </c>
      <c r="N144" s="220">
        <v>0</v>
      </c>
      <c r="O144" s="220">
        <v>0</v>
      </c>
      <c r="P144" s="220">
        <v>0</v>
      </c>
      <c r="Q144" s="220">
        <v>0</v>
      </c>
      <c r="R144" s="335">
        <v>0</v>
      </c>
      <c r="S144" s="220">
        <v>0</v>
      </c>
      <c r="T144" s="122">
        <f t="shared" si="5"/>
        <v>18000</v>
      </c>
      <c r="U144" s="150">
        <f t="shared" si="4"/>
        <v>18000</v>
      </c>
    </row>
    <row r="145" spans="1:68" s="56" customFormat="1">
      <c r="A145" s="81">
        <v>32923</v>
      </c>
      <c r="B145" s="82" t="s">
        <v>126</v>
      </c>
      <c r="C145" s="122">
        <f t="shared" si="3"/>
        <v>500</v>
      </c>
      <c r="D145" s="203">
        <v>0</v>
      </c>
      <c r="E145" s="169">
        <v>0</v>
      </c>
      <c r="F145" s="228">
        <v>0</v>
      </c>
      <c r="G145" s="228">
        <v>0</v>
      </c>
      <c r="H145" s="228">
        <v>0</v>
      </c>
      <c r="I145" s="228">
        <v>0</v>
      </c>
      <c r="J145" s="238">
        <v>0</v>
      </c>
      <c r="K145" s="314">
        <v>500</v>
      </c>
      <c r="L145" s="228">
        <v>0</v>
      </c>
      <c r="M145" s="228">
        <v>0</v>
      </c>
      <c r="N145" s="228">
        <v>0</v>
      </c>
      <c r="O145" s="228">
        <v>0</v>
      </c>
      <c r="P145" s="228">
        <v>0</v>
      </c>
      <c r="Q145" s="228">
        <v>0</v>
      </c>
      <c r="R145" s="228">
        <v>0</v>
      </c>
      <c r="S145" s="228">
        <v>0</v>
      </c>
      <c r="T145" s="122">
        <f t="shared" si="5"/>
        <v>500</v>
      </c>
      <c r="U145" s="150">
        <f t="shared" si="4"/>
        <v>500</v>
      </c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</row>
    <row r="146" spans="1:68" s="78" customFormat="1">
      <c r="A146" s="76">
        <v>3293</v>
      </c>
      <c r="B146" s="77" t="s">
        <v>48</v>
      </c>
      <c r="C146" s="128">
        <f t="shared" si="3"/>
        <v>35000</v>
      </c>
      <c r="D146" s="200">
        <v>0</v>
      </c>
      <c r="E146" s="165">
        <f>E147</f>
        <v>25000</v>
      </c>
      <c r="F146" s="224">
        <v>0</v>
      </c>
      <c r="G146" s="224">
        <v>0</v>
      </c>
      <c r="H146" s="224">
        <v>0</v>
      </c>
      <c r="I146" s="224">
        <v>0</v>
      </c>
      <c r="J146" s="237">
        <f>J147</f>
        <v>10000</v>
      </c>
      <c r="K146" s="313">
        <v>0</v>
      </c>
      <c r="L146" s="224">
        <v>0</v>
      </c>
      <c r="M146" s="224">
        <v>0</v>
      </c>
      <c r="N146" s="224">
        <v>0</v>
      </c>
      <c r="O146" s="224">
        <v>0</v>
      </c>
      <c r="P146" s="224">
        <v>0</v>
      </c>
      <c r="Q146" s="224">
        <v>0</v>
      </c>
      <c r="R146" s="334">
        <v>0</v>
      </c>
      <c r="S146" s="224">
        <v>0</v>
      </c>
      <c r="T146" s="128">
        <f t="shared" si="5"/>
        <v>35000</v>
      </c>
      <c r="U146" s="166">
        <f t="shared" si="4"/>
        <v>35000</v>
      </c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</row>
    <row r="147" spans="1:68" s="56" customFormat="1">
      <c r="A147" s="60">
        <v>32931</v>
      </c>
      <c r="B147" s="83" t="s">
        <v>48</v>
      </c>
      <c r="C147" s="122">
        <f t="shared" si="3"/>
        <v>35000</v>
      </c>
      <c r="D147" s="204">
        <v>0</v>
      </c>
      <c r="E147" s="151">
        <v>25000</v>
      </c>
      <c r="F147" s="233">
        <v>0</v>
      </c>
      <c r="G147" s="233">
        <v>0</v>
      </c>
      <c r="H147" s="233">
        <v>0</v>
      </c>
      <c r="I147" s="213">
        <v>0</v>
      </c>
      <c r="J147" s="238">
        <v>10000</v>
      </c>
      <c r="K147" s="314">
        <v>0</v>
      </c>
      <c r="L147" s="233">
        <v>0</v>
      </c>
      <c r="M147" s="233">
        <v>0</v>
      </c>
      <c r="N147" s="233">
        <v>0</v>
      </c>
      <c r="O147" s="233">
        <v>0</v>
      </c>
      <c r="P147" s="233">
        <v>0</v>
      </c>
      <c r="Q147" s="233">
        <v>0</v>
      </c>
      <c r="R147" s="233">
        <v>0</v>
      </c>
      <c r="S147" s="233">
        <v>0</v>
      </c>
      <c r="T147" s="122">
        <f t="shared" si="5"/>
        <v>35000</v>
      </c>
      <c r="U147" s="150">
        <f t="shared" si="4"/>
        <v>35000</v>
      </c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</row>
    <row r="148" spans="1:68" s="65" customFormat="1">
      <c r="A148" s="76">
        <v>3294</v>
      </c>
      <c r="B148" s="77" t="s">
        <v>49</v>
      </c>
      <c r="C148" s="128">
        <f t="shared" si="3"/>
        <v>2000</v>
      </c>
      <c r="D148" s="200">
        <v>0</v>
      </c>
      <c r="E148" s="165">
        <v>0</v>
      </c>
      <c r="F148" s="224">
        <v>0</v>
      </c>
      <c r="G148" s="224">
        <v>0</v>
      </c>
      <c r="H148" s="224">
        <v>0</v>
      </c>
      <c r="I148" s="224">
        <v>0</v>
      </c>
      <c r="J148" s="237">
        <f>J149</f>
        <v>2000</v>
      </c>
      <c r="K148" s="313">
        <v>0</v>
      </c>
      <c r="L148" s="224">
        <v>0</v>
      </c>
      <c r="M148" s="224">
        <v>0</v>
      </c>
      <c r="N148" s="224">
        <v>0</v>
      </c>
      <c r="O148" s="224">
        <v>0</v>
      </c>
      <c r="P148" s="224">
        <v>0</v>
      </c>
      <c r="Q148" s="224">
        <v>0</v>
      </c>
      <c r="R148" s="334">
        <v>0</v>
      </c>
      <c r="S148" s="224">
        <v>0</v>
      </c>
      <c r="T148" s="128">
        <f t="shared" si="5"/>
        <v>2000</v>
      </c>
      <c r="U148" s="166">
        <f t="shared" si="4"/>
        <v>2000</v>
      </c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</row>
    <row r="149" spans="1:68">
      <c r="A149" s="60">
        <v>32941</v>
      </c>
      <c r="B149" s="83" t="s">
        <v>127</v>
      </c>
      <c r="C149" s="122">
        <f t="shared" si="3"/>
        <v>2000</v>
      </c>
      <c r="D149" s="204">
        <v>0</v>
      </c>
      <c r="E149" s="151">
        <v>0</v>
      </c>
      <c r="F149" s="233">
        <v>0</v>
      </c>
      <c r="G149" s="233">
        <v>0</v>
      </c>
      <c r="H149" s="233">
        <v>0</v>
      </c>
      <c r="I149" s="213">
        <v>0</v>
      </c>
      <c r="J149" s="238">
        <v>2000</v>
      </c>
      <c r="K149" s="314">
        <v>0</v>
      </c>
      <c r="L149" s="233">
        <v>0</v>
      </c>
      <c r="M149" s="233">
        <v>0</v>
      </c>
      <c r="N149" s="233">
        <v>0</v>
      </c>
      <c r="O149" s="233">
        <v>0</v>
      </c>
      <c r="P149" s="233">
        <v>0</v>
      </c>
      <c r="Q149" s="233">
        <v>0</v>
      </c>
      <c r="R149" s="233">
        <v>0</v>
      </c>
      <c r="S149" s="233">
        <v>0</v>
      </c>
      <c r="T149" s="122">
        <f t="shared" si="5"/>
        <v>2000</v>
      </c>
      <c r="U149" s="150">
        <f t="shared" si="4"/>
        <v>2000</v>
      </c>
    </row>
    <row r="150" spans="1:68" s="65" customFormat="1">
      <c r="A150" s="68">
        <v>3295</v>
      </c>
      <c r="B150" s="84" t="s">
        <v>58</v>
      </c>
      <c r="C150" s="128">
        <f t="shared" si="3"/>
        <v>19700</v>
      </c>
      <c r="D150" s="196">
        <f>D152</f>
        <v>14000</v>
      </c>
      <c r="E150" s="158">
        <v>0</v>
      </c>
      <c r="F150" s="218">
        <v>0</v>
      </c>
      <c r="G150" s="218">
        <v>0</v>
      </c>
      <c r="H150" s="218">
        <v>0</v>
      </c>
      <c r="I150" s="218">
        <v>0</v>
      </c>
      <c r="J150" s="237">
        <f>J153</f>
        <v>5000</v>
      </c>
      <c r="K150" s="237">
        <f>K151+K154</f>
        <v>700</v>
      </c>
      <c r="L150" s="218">
        <v>0</v>
      </c>
      <c r="M150" s="218">
        <v>0</v>
      </c>
      <c r="N150" s="218">
        <v>0</v>
      </c>
      <c r="O150" s="218">
        <v>0</v>
      </c>
      <c r="P150" s="218">
        <v>0</v>
      </c>
      <c r="Q150" s="218">
        <v>0</v>
      </c>
      <c r="R150" s="331">
        <v>0</v>
      </c>
      <c r="S150" s="218">
        <v>0</v>
      </c>
      <c r="T150" s="128">
        <f t="shared" si="5"/>
        <v>19700</v>
      </c>
      <c r="U150" s="159">
        <f t="shared" si="4"/>
        <v>19700</v>
      </c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</row>
    <row r="151" spans="1:68" s="52" customFormat="1">
      <c r="A151" s="79">
        <v>32952</v>
      </c>
      <c r="B151" s="85" t="s">
        <v>198</v>
      </c>
      <c r="C151" s="122">
        <f t="shared" si="3"/>
        <v>250</v>
      </c>
      <c r="D151" s="220">
        <v>0</v>
      </c>
      <c r="E151" s="167">
        <v>0</v>
      </c>
      <c r="F151" s="220">
        <v>0</v>
      </c>
      <c r="G151" s="220">
        <v>0</v>
      </c>
      <c r="H151" s="220">
        <v>0</v>
      </c>
      <c r="I151" s="220">
        <v>0</v>
      </c>
      <c r="J151" s="244">
        <v>0</v>
      </c>
      <c r="K151" s="315">
        <v>250</v>
      </c>
      <c r="L151" s="220">
        <v>0</v>
      </c>
      <c r="M151" s="220">
        <v>0</v>
      </c>
      <c r="N151" s="220">
        <v>0</v>
      </c>
      <c r="O151" s="220">
        <v>0</v>
      </c>
      <c r="P151" s="220">
        <v>0</v>
      </c>
      <c r="Q151" s="220">
        <v>0</v>
      </c>
      <c r="R151" s="344">
        <v>0</v>
      </c>
      <c r="S151" s="220">
        <v>0</v>
      </c>
      <c r="T151" s="122">
        <v>0</v>
      </c>
      <c r="U151" s="168">
        <v>0</v>
      </c>
    </row>
    <row r="152" spans="1:68" s="52" customFormat="1">
      <c r="A152" s="79">
        <v>32955</v>
      </c>
      <c r="B152" s="85" t="s">
        <v>157</v>
      </c>
      <c r="C152" s="122">
        <f t="shared" si="3"/>
        <v>14000</v>
      </c>
      <c r="D152" s="202">
        <v>14000</v>
      </c>
      <c r="E152" s="167">
        <v>0</v>
      </c>
      <c r="F152" s="220">
        <v>0</v>
      </c>
      <c r="G152" s="220">
        <v>0</v>
      </c>
      <c r="H152" s="220">
        <v>0</v>
      </c>
      <c r="I152" s="220">
        <v>0</v>
      </c>
      <c r="J152" s="244">
        <v>0</v>
      </c>
      <c r="K152" s="315">
        <v>0</v>
      </c>
      <c r="L152" s="220">
        <v>0</v>
      </c>
      <c r="M152" s="220">
        <v>0</v>
      </c>
      <c r="N152" s="220">
        <v>0</v>
      </c>
      <c r="O152" s="220">
        <v>0</v>
      </c>
      <c r="P152" s="220">
        <v>0</v>
      </c>
      <c r="Q152" s="220">
        <v>0</v>
      </c>
      <c r="R152" s="335">
        <v>0</v>
      </c>
      <c r="S152" s="220">
        <v>0</v>
      </c>
      <c r="T152" s="122">
        <f t="shared" si="5"/>
        <v>14000</v>
      </c>
      <c r="U152" s="168">
        <f t="shared" si="4"/>
        <v>14000</v>
      </c>
    </row>
    <row r="153" spans="1:68" s="52" customFormat="1">
      <c r="A153" s="79">
        <v>32953</v>
      </c>
      <c r="B153" s="85" t="s">
        <v>137</v>
      </c>
      <c r="C153" s="122">
        <f t="shared" si="3"/>
        <v>5000</v>
      </c>
      <c r="D153" s="202">
        <v>0</v>
      </c>
      <c r="E153" s="167">
        <v>0</v>
      </c>
      <c r="F153" s="220">
        <v>0</v>
      </c>
      <c r="G153" s="220">
        <v>0</v>
      </c>
      <c r="H153" s="220">
        <v>0</v>
      </c>
      <c r="I153" s="220">
        <v>0</v>
      </c>
      <c r="J153" s="238">
        <v>5000</v>
      </c>
      <c r="K153" s="314">
        <v>0</v>
      </c>
      <c r="L153" s="220">
        <v>0</v>
      </c>
      <c r="M153" s="220">
        <v>0</v>
      </c>
      <c r="N153" s="220">
        <v>0</v>
      </c>
      <c r="O153" s="220">
        <v>0</v>
      </c>
      <c r="P153" s="220">
        <v>0</v>
      </c>
      <c r="Q153" s="220">
        <v>0</v>
      </c>
      <c r="R153" s="335">
        <v>0</v>
      </c>
      <c r="S153" s="220">
        <v>0</v>
      </c>
      <c r="T153" s="122">
        <f t="shared" si="5"/>
        <v>5000</v>
      </c>
      <c r="U153" s="150">
        <f t="shared" si="4"/>
        <v>5000</v>
      </c>
    </row>
    <row r="154" spans="1:68" s="52" customFormat="1">
      <c r="A154" s="79">
        <v>32959</v>
      </c>
      <c r="B154" s="85" t="s">
        <v>199</v>
      </c>
      <c r="C154" s="122">
        <f t="shared" si="3"/>
        <v>450</v>
      </c>
      <c r="D154" s="220">
        <v>0</v>
      </c>
      <c r="E154" s="167">
        <v>0</v>
      </c>
      <c r="F154" s="220">
        <v>0</v>
      </c>
      <c r="G154" s="220">
        <v>0</v>
      </c>
      <c r="H154" s="220">
        <v>0</v>
      </c>
      <c r="I154" s="220">
        <v>0</v>
      </c>
      <c r="J154" s="238">
        <v>0</v>
      </c>
      <c r="K154" s="314">
        <v>450</v>
      </c>
      <c r="L154" s="220">
        <v>0</v>
      </c>
      <c r="M154" s="220">
        <v>0</v>
      </c>
      <c r="N154" s="220">
        <v>0</v>
      </c>
      <c r="O154" s="220">
        <v>0</v>
      </c>
      <c r="P154" s="220">
        <v>0</v>
      </c>
      <c r="Q154" s="220">
        <v>0</v>
      </c>
      <c r="R154" s="335">
        <v>0</v>
      </c>
      <c r="S154" s="220">
        <v>0</v>
      </c>
      <c r="T154" s="122">
        <v>0</v>
      </c>
      <c r="U154" s="150">
        <v>0</v>
      </c>
    </row>
    <row r="155" spans="1:68" s="65" customFormat="1" ht="36.75">
      <c r="A155" s="76">
        <v>3299</v>
      </c>
      <c r="B155" s="77" t="s">
        <v>2</v>
      </c>
      <c r="C155" s="128">
        <f t="shared" si="3"/>
        <v>39875</v>
      </c>
      <c r="D155" s="200">
        <v>0</v>
      </c>
      <c r="E155" s="165">
        <f>E156+E157</f>
        <v>5000</v>
      </c>
      <c r="F155" s="224">
        <f>F157</f>
        <v>7875</v>
      </c>
      <c r="G155" s="224">
        <v>0</v>
      </c>
      <c r="H155" s="224">
        <v>0</v>
      </c>
      <c r="I155" s="224">
        <v>0</v>
      </c>
      <c r="J155" s="237">
        <f>J156+J157</f>
        <v>11000</v>
      </c>
      <c r="K155" s="313">
        <f>K157</f>
        <v>10000</v>
      </c>
      <c r="L155" s="224">
        <v>0</v>
      </c>
      <c r="M155" s="224">
        <v>0</v>
      </c>
      <c r="N155" s="224">
        <v>0</v>
      </c>
      <c r="O155" s="224">
        <v>0</v>
      </c>
      <c r="P155" s="224">
        <f>P157</f>
        <v>6000</v>
      </c>
      <c r="Q155" s="224">
        <v>0</v>
      </c>
      <c r="R155" s="334">
        <v>0</v>
      </c>
      <c r="S155" s="224">
        <v>0</v>
      </c>
      <c r="T155" s="128">
        <f t="shared" si="5"/>
        <v>39875</v>
      </c>
      <c r="U155" s="166">
        <f t="shared" si="4"/>
        <v>39875</v>
      </c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</row>
    <row r="156" spans="1:68" ht="54.75">
      <c r="A156" s="60">
        <v>32991</v>
      </c>
      <c r="B156" s="83" t="s">
        <v>129</v>
      </c>
      <c r="C156" s="122">
        <f t="shared" si="3"/>
        <v>7000</v>
      </c>
      <c r="D156" s="204">
        <v>0</v>
      </c>
      <c r="E156" s="151">
        <v>2000</v>
      </c>
      <c r="F156" s="233">
        <v>0</v>
      </c>
      <c r="G156" s="233">
        <v>0</v>
      </c>
      <c r="H156" s="233">
        <v>0</v>
      </c>
      <c r="I156" s="213">
        <v>0</v>
      </c>
      <c r="J156" s="238">
        <v>5000</v>
      </c>
      <c r="K156" s="314">
        <v>0</v>
      </c>
      <c r="L156" s="233">
        <v>0</v>
      </c>
      <c r="M156" s="233">
        <v>0</v>
      </c>
      <c r="N156" s="233">
        <v>0</v>
      </c>
      <c r="O156" s="233">
        <v>0</v>
      </c>
      <c r="P156" s="233">
        <v>0</v>
      </c>
      <c r="Q156" s="233">
        <v>0</v>
      </c>
      <c r="R156" s="233">
        <v>0</v>
      </c>
      <c r="S156" s="233">
        <v>0</v>
      </c>
      <c r="T156" s="122">
        <f t="shared" si="5"/>
        <v>7000</v>
      </c>
      <c r="U156" s="150">
        <f t="shared" si="4"/>
        <v>7000</v>
      </c>
    </row>
    <row r="157" spans="1:68" ht="36.75">
      <c r="A157" s="60">
        <v>32999</v>
      </c>
      <c r="B157" s="83" t="s">
        <v>2</v>
      </c>
      <c r="C157" s="131">
        <f t="shared" si="3"/>
        <v>32875</v>
      </c>
      <c r="D157" s="204">
        <v>0</v>
      </c>
      <c r="E157" s="151">
        <v>3000</v>
      </c>
      <c r="F157" s="233">
        <v>7875</v>
      </c>
      <c r="G157" s="233">
        <v>0</v>
      </c>
      <c r="H157" s="233">
        <v>0</v>
      </c>
      <c r="I157" s="213">
        <v>0</v>
      </c>
      <c r="J157" s="238">
        <v>6000</v>
      </c>
      <c r="K157" s="314">
        <v>10000</v>
      </c>
      <c r="L157" s="233">
        <v>0</v>
      </c>
      <c r="M157" s="233">
        <v>0</v>
      </c>
      <c r="N157" s="233">
        <v>0</v>
      </c>
      <c r="O157" s="233">
        <v>0</v>
      </c>
      <c r="P157" s="233">
        <v>6000</v>
      </c>
      <c r="Q157" s="233">
        <v>0</v>
      </c>
      <c r="R157" s="233">
        <v>0</v>
      </c>
      <c r="S157" s="233">
        <v>0</v>
      </c>
      <c r="T157" s="131">
        <f t="shared" si="5"/>
        <v>32875</v>
      </c>
      <c r="U157" s="150">
        <f t="shared" si="4"/>
        <v>32875</v>
      </c>
    </row>
    <row r="158" spans="1:68" ht="19.5" thickBot="1">
      <c r="A158" s="53">
        <v>34</v>
      </c>
      <c r="B158" s="53" t="s">
        <v>5</v>
      </c>
      <c r="C158" s="181">
        <f t="shared" si="3"/>
        <v>7430</v>
      </c>
      <c r="D158" s="182">
        <v>0</v>
      </c>
      <c r="E158" s="152">
        <f t="shared" ref="E158:F160" si="6">E159</f>
        <v>3000</v>
      </c>
      <c r="F158" s="229">
        <f t="shared" si="6"/>
        <v>1000</v>
      </c>
      <c r="G158" s="229">
        <v>0</v>
      </c>
      <c r="H158" s="229">
        <v>0</v>
      </c>
      <c r="I158" s="209">
        <v>0</v>
      </c>
      <c r="J158" s="240">
        <f>J159</f>
        <v>3150</v>
      </c>
      <c r="K158" s="240">
        <f>K159</f>
        <v>280</v>
      </c>
      <c r="L158" s="229">
        <v>0</v>
      </c>
      <c r="M158" s="229">
        <v>0</v>
      </c>
      <c r="N158" s="229">
        <v>0</v>
      </c>
      <c r="O158" s="229">
        <v>0</v>
      </c>
      <c r="P158" s="229">
        <v>0</v>
      </c>
      <c r="Q158" s="229">
        <v>0</v>
      </c>
      <c r="R158" s="336">
        <v>0</v>
      </c>
      <c r="S158" s="229">
        <v>0</v>
      </c>
      <c r="T158" s="181">
        <f t="shared" si="5"/>
        <v>7430</v>
      </c>
      <c r="U158" s="140">
        <f t="shared" si="4"/>
        <v>7430</v>
      </c>
    </row>
    <row r="159" spans="1:68" s="56" customFormat="1">
      <c r="A159" s="55">
        <v>343</v>
      </c>
      <c r="B159" s="55" t="s">
        <v>6</v>
      </c>
      <c r="C159" s="179">
        <f t="shared" si="3"/>
        <v>7430</v>
      </c>
      <c r="D159" s="190">
        <v>0</v>
      </c>
      <c r="E159" s="153">
        <f t="shared" si="6"/>
        <v>3000</v>
      </c>
      <c r="F159" s="214">
        <f t="shared" si="6"/>
        <v>1000</v>
      </c>
      <c r="G159" s="214">
        <v>0</v>
      </c>
      <c r="H159" s="214">
        <v>0</v>
      </c>
      <c r="I159" s="214">
        <v>0</v>
      </c>
      <c r="J159" s="241">
        <f>J160+J164</f>
        <v>3150</v>
      </c>
      <c r="K159" s="241">
        <f>K160+K163</f>
        <v>280</v>
      </c>
      <c r="L159" s="214">
        <v>0</v>
      </c>
      <c r="M159" s="214">
        <v>0</v>
      </c>
      <c r="N159" s="214">
        <v>0</v>
      </c>
      <c r="O159" s="214">
        <v>0</v>
      </c>
      <c r="P159" s="214">
        <v>0</v>
      </c>
      <c r="Q159" s="214">
        <v>0</v>
      </c>
      <c r="R159" s="337">
        <v>0</v>
      </c>
      <c r="S159" s="214">
        <v>0</v>
      </c>
      <c r="T159" s="179">
        <f t="shared" si="5"/>
        <v>7430</v>
      </c>
      <c r="U159" s="147">
        <f t="shared" si="4"/>
        <v>7430</v>
      </c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</row>
    <row r="160" spans="1:68" s="78" customFormat="1">
      <c r="A160" s="86">
        <v>3431</v>
      </c>
      <c r="B160" s="68" t="s">
        <v>50</v>
      </c>
      <c r="C160" s="180">
        <f t="shared" si="3"/>
        <v>7130</v>
      </c>
      <c r="D160" s="195">
        <v>0</v>
      </c>
      <c r="E160" s="158">
        <f t="shared" si="6"/>
        <v>3000</v>
      </c>
      <c r="F160" s="218">
        <f t="shared" si="6"/>
        <v>1000</v>
      </c>
      <c r="G160" s="218">
        <v>0</v>
      </c>
      <c r="H160" s="218">
        <v>0</v>
      </c>
      <c r="I160" s="218">
        <v>0</v>
      </c>
      <c r="J160" s="237">
        <f>J161</f>
        <v>3000</v>
      </c>
      <c r="K160" s="237">
        <f>K162</f>
        <v>130</v>
      </c>
      <c r="L160" s="218">
        <v>0</v>
      </c>
      <c r="M160" s="218">
        <v>0</v>
      </c>
      <c r="N160" s="218">
        <v>0</v>
      </c>
      <c r="O160" s="218">
        <v>0</v>
      </c>
      <c r="P160" s="218">
        <v>0</v>
      </c>
      <c r="Q160" s="218">
        <v>0</v>
      </c>
      <c r="R160" s="331">
        <v>0</v>
      </c>
      <c r="S160" s="218">
        <v>0</v>
      </c>
      <c r="T160" s="180">
        <f t="shared" si="5"/>
        <v>7130</v>
      </c>
      <c r="U160" s="159">
        <f t="shared" si="4"/>
        <v>7130</v>
      </c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</row>
    <row r="161" spans="1:68" s="56" customFormat="1">
      <c r="A161" s="87">
        <v>34311</v>
      </c>
      <c r="B161" s="70" t="s">
        <v>128</v>
      </c>
      <c r="C161" s="131">
        <f t="shared" si="3"/>
        <v>7000</v>
      </c>
      <c r="D161" s="197">
        <v>0</v>
      </c>
      <c r="E161" s="160">
        <v>3000</v>
      </c>
      <c r="F161" s="231">
        <v>1000</v>
      </c>
      <c r="G161" s="231">
        <v>0</v>
      </c>
      <c r="H161" s="231">
        <v>0</v>
      </c>
      <c r="I161" s="211">
        <v>0</v>
      </c>
      <c r="J161" s="238">
        <v>3000</v>
      </c>
      <c r="K161" s="238">
        <v>0</v>
      </c>
      <c r="L161" s="231">
        <v>0</v>
      </c>
      <c r="M161" s="231">
        <v>0</v>
      </c>
      <c r="N161" s="231">
        <v>0</v>
      </c>
      <c r="O161" s="231">
        <v>0</v>
      </c>
      <c r="P161" s="231">
        <v>0</v>
      </c>
      <c r="Q161" s="231">
        <v>0</v>
      </c>
      <c r="R161" s="231">
        <v>0</v>
      </c>
      <c r="S161" s="231">
        <v>0</v>
      </c>
      <c r="T161" s="131">
        <f t="shared" si="5"/>
        <v>7000</v>
      </c>
      <c r="U161" s="162">
        <f t="shared" si="4"/>
        <v>7000</v>
      </c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</row>
    <row r="162" spans="1:68" s="56" customFormat="1">
      <c r="A162" s="87">
        <v>34312</v>
      </c>
      <c r="B162" s="70" t="s">
        <v>194</v>
      </c>
      <c r="C162" s="131">
        <f t="shared" si="3"/>
        <v>130</v>
      </c>
      <c r="D162" s="197">
        <v>0</v>
      </c>
      <c r="E162" s="160">
        <v>0</v>
      </c>
      <c r="F162" s="231">
        <v>0</v>
      </c>
      <c r="G162" s="231">
        <v>0</v>
      </c>
      <c r="H162" s="231">
        <v>0</v>
      </c>
      <c r="I162" s="231">
        <v>0</v>
      </c>
      <c r="J162" s="238">
        <v>0</v>
      </c>
      <c r="K162" s="238">
        <v>130</v>
      </c>
      <c r="L162" s="231">
        <v>0</v>
      </c>
      <c r="M162" s="231">
        <v>0</v>
      </c>
      <c r="N162" s="231">
        <v>0</v>
      </c>
      <c r="O162" s="231">
        <v>0</v>
      </c>
      <c r="P162" s="231">
        <v>0</v>
      </c>
      <c r="Q162" s="231">
        <v>0</v>
      </c>
      <c r="R162" s="231">
        <v>0</v>
      </c>
      <c r="S162" s="231">
        <v>0</v>
      </c>
      <c r="T162" s="131">
        <v>0</v>
      </c>
      <c r="U162" s="162">
        <v>0</v>
      </c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</row>
    <row r="163" spans="1:68" s="78" customFormat="1">
      <c r="A163" s="88">
        <v>3432</v>
      </c>
      <c r="B163" s="68" t="s">
        <v>68</v>
      </c>
      <c r="C163" s="180">
        <f t="shared" si="3"/>
        <v>150</v>
      </c>
      <c r="D163" s="195">
        <v>0</v>
      </c>
      <c r="E163" s="158">
        <v>0</v>
      </c>
      <c r="F163" s="218">
        <v>0</v>
      </c>
      <c r="G163" s="218">
        <v>0</v>
      </c>
      <c r="H163" s="218">
        <v>0</v>
      </c>
      <c r="I163" s="218">
        <v>0</v>
      </c>
      <c r="J163" s="237">
        <v>0</v>
      </c>
      <c r="K163" s="237">
        <v>150</v>
      </c>
      <c r="L163" s="218">
        <v>0</v>
      </c>
      <c r="M163" s="218">
        <v>0</v>
      </c>
      <c r="N163" s="218">
        <v>0</v>
      </c>
      <c r="O163" s="218">
        <v>0</v>
      </c>
      <c r="P163" s="218">
        <v>0</v>
      </c>
      <c r="Q163" s="218">
        <v>0</v>
      </c>
      <c r="R163" s="331">
        <v>0</v>
      </c>
      <c r="S163" s="218">
        <v>0</v>
      </c>
      <c r="T163" s="180">
        <f t="shared" si="5"/>
        <v>150</v>
      </c>
      <c r="U163" s="159">
        <f t="shared" si="4"/>
        <v>150</v>
      </c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</row>
    <row r="164" spans="1:68" s="65" customFormat="1">
      <c r="A164" s="89">
        <v>3433</v>
      </c>
      <c r="B164" s="84" t="s">
        <v>56</v>
      </c>
      <c r="C164" s="180">
        <f t="shared" si="3"/>
        <v>150</v>
      </c>
      <c r="D164" s="196">
        <v>0</v>
      </c>
      <c r="E164" s="158">
        <v>0</v>
      </c>
      <c r="F164" s="218">
        <v>0</v>
      </c>
      <c r="G164" s="218">
        <v>0</v>
      </c>
      <c r="H164" s="218">
        <v>0</v>
      </c>
      <c r="I164" s="218">
        <v>0</v>
      </c>
      <c r="J164" s="237">
        <v>150</v>
      </c>
      <c r="K164" s="237">
        <v>0</v>
      </c>
      <c r="L164" s="218">
        <v>0</v>
      </c>
      <c r="M164" s="218">
        <v>0</v>
      </c>
      <c r="N164" s="218">
        <v>0</v>
      </c>
      <c r="O164" s="218">
        <v>0</v>
      </c>
      <c r="P164" s="218">
        <v>0</v>
      </c>
      <c r="Q164" s="218">
        <v>0</v>
      </c>
      <c r="R164" s="331">
        <v>0</v>
      </c>
      <c r="S164" s="218">
        <v>0</v>
      </c>
      <c r="T164" s="180">
        <f t="shared" si="5"/>
        <v>150</v>
      </c>
      <c r="U164" s="159">
        <f t="shared" si="4"/>
        <v>150</v>
      </c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</row>
    <row r="165" spans="1:68">
      <c r="A165" s="90">
        <v>4</v>
      </c>
      <c r="B165" s="129"/>
      <c r="C165" s="123">
        <f t="shared" si="3"/>
        <v>110246.49</v>
      </c>
      <c r="D165" s="205">
        <v>0</v>
      </c>
      <c r="E165" s="170">
        <v>0</v>
      </c>
      <c r="F165" s="170">
        <v>0</v>
      </c>
      <c r="G165" s="225">
        <v>0</v>
      </c>
      <c r="H165" s="225">
        <f>H169</f>
        <v>20000</v>
      </c>
      <c r="I165" s="225">
        <v>0</v>
      </c>
      <c r="J165" s="242">
        <f>J169</f>
        <v>161000</v>
      </c>
      <c r="K165" s="316">
        <f>K169</f>
        <v>-73000</v>
      </c>
      <c r="L165" s="225">
        <v>0</v>
      </c>
      <c r="M165" s="225">
        <v>0</v>
      </c>
      <c r="N165" s="225">
        <f>N169</f>
        <v>2246.4899999999998</v>
      </c>
      <c r="O165" s="225">
        <v>0</v>
      </c>
      <c r="P165" s="225">
        <v>0</v>
      </c>
      <c r="Q165" s="225">
        <v>0</v>
      </c>
      <c r="R165" s="338">
        <v>0</v>
      </c>
      <c r="S165" s="225">
        <v>0</v>
      </c>
      <c r="T165" s="123">
        <f t="shared" si="5"/>
        <v>110246.49</v>
      </c>
      <c r="U165" s="171">
        <f t="shared" si="4"/>
        <v>110246.49</v>
      </c>
    </row>
    <row r="166" spans="1:68" ht="54.75">
      <c r="A166" s="91">
        <v>41</v>
      </c>
      <c r="B166" s="92" t="s">
        <v>67</v>
      </c>
      <c r="C166" s="127">
        <f t="shared" si="3"/>
        <v>0</v>
      </c>
      <c r="D166" s="183">
        <v>0</v>
      </c>
      <c r="E166" s="172">
        <v>0</v>
      </c>
      <c r="F166" s="172">
        <v>0</v>
      </c>
      <c r="G166" s="230">
        <v>0</v>
      </c>
      <c r="H166" s="230">
        <v>0</v>
      </c>
      <c r="I166" s="210">
        <v>0</v>
      </c>
      <c r="J166" s="243">
        <v>0</v>
      </c>
      <c r="K166" s="317">
        <v>0</v>
      </c>
      <c r="L166" s="230">
        <v>0</v>
      </c>
      <c r="M166" s="230">
        <v>0</v>
      </c>
      <c r="N166" s="230">
        <v>0</v>
      </c>
      <c r="O166" s="230">
        <v>0</v>
      </c>
      <c r="P166" s="230">
        <v>0</v>
      </c>
      <c r="Q166" s="230">
        <v>0</v>
      </c>
      <c r="R166" s="339">
        <v>0</v>
      </c>
      <c r="S166" s="230">
        <v>0</v>
      </c>
      <c r="T166" s="127">
        <f t="shared" si="5"/>
        <v>0</v>
      </c>
      <c r="U166" s="141">
        <f t="shared" si="4"/>
        <v>0</v>
      </c>
    </row>
    <row r="167" spans="1:68">
      <c r="A167" s="91">
        <v>412</v>
      </c>
      <c r="B167" s="93" t="s">
        <v>65</v>
      </c>
      <c r="C167" s="127">
        <f t="shared" si="3"/>
        <v>0</v>
      </c>
      <c r="D167" s="183">
        <v>0</v>
      </c>
      <c r="E167" s="172">
        <v>0</v>
      </c>
      <c r="F167" s="172">
        <v>0</v>
      </c>
      <c r="G167" s="230">
        <v>0</v>
      </c>
      <c r="H167" s="230">
        <v>0</v>
      </c>
      <c r="I167" s="210">
        <v>0</v>
      </c>
      <c r="J167" s="243">
        <v>0</v>
      </c>
      <c r="K167" s="317">
        <v>0</v>
      </c>
      <c r="L167" s="230">
        <v>0</v>
      </c>
      <c r="M167" s="230">
        <v>0</v>
      </c>
      <c r="N167" s="230">
        <v>0</v>
      </c>
      <c r="O167" s="230">
        <v>0</v>
      </c>
      <c r="P167" s="230">
        <v>0</v>
      </c>
      <c r="Q167" s="230">
        <v>0</v>
      </c>
      <c r="R167" s="339">
        <v>0</v>
      </c>
      <c r="S167" s="230">
        <v>0</v>
      </c>
      <c r="T167" s="127">
        <f t="shared" si="5"/>
        <v>0</v>
      </c>
      <c r="U167" s="141">
        <f t="shared" si="4"/>
        <v>0</v>
      </c>
    </row>
    <row r="168" spans="1:68">
      <c r="A168" s="94">
        <v>4124</v>
      </c>
      <c r="B168" s="85" t="s">
        <v>66</v>
      </c>
      <c r="C168" s="122">
        <f t="shared" si="3"/>
        <v>0</v>
      </c>
      <c r="D168" s="202">
        <v>0</v>
      </c>
      <c r="E168" s="167">
        <v>0</v>
      </c>
      <c r="F168" s="167">
        <v>0</v>
      </c>
      <c r="G168" s="220">
        <v>0</v>
      </c>
      <c r="H168" s="220">
        <v>0</v>
      </c>
      <c r="I168" s="220">
        <v>0</v>
      </c>
      <c r="J168" s="238">
        <v>0</v>
      </c>
      <c r="K168" s="314">
        <v>0</v>
      </c>
      <c r="L168" s="220">
        <v>0</v>
      </c>
      <c r="M168" s="220">
        <v>0</v>
      </c>
      <c r="N168" s="220">
        <v>0</v>
      </c>
      <c r="O168" s="220">
        <v>0</v>
      </c>
      <c r="P168" s="220">
        <v>0</v>
      </c>
      <c r="Q168" s="220">
        <v>0</v>
      </c>
      <c r="R168" s="335">
        <v>0</v>
      </c>
      <c r="S168" s="220">
        <v>0</v>
      </c>
      <c r="T168" s="122">
        <f t="shared" si="5"/>
        <v>0</v>
      </c>
      <c r="U168" s="168">
        <f t="shared" si="4"/>
        <v>0</v>
      </c>
    </row>
    <row r="169" spans="1:68" ht="55.5" thickBot="1">
      <c r="A169" s="53">
        <v>42</v>
      </c>
      <c r="B169" s="95" t="s">
        <v>21</v>
      </c>
      <c r="C169" s="125">
        <f t="shared" si="3"/>
        <v>110246.49</v>
      </c>
      <c r="D169" s="182">
        <v>0</v>
      </c>
      <c r="E169" s="152">
        <v>0</v>
      </c>
      <c r="F169" s="152">
        <v>0</v>
      </c>
      <c r="G169" s="229">
        <v>0</v>
      </c>
      <c r="H169" s="229">
        <f>H170</f>
        <v>20000</v>
      </c>
      <c r="I169" s="209">
        <v>0</v>
      </c>
      <c r="J169" s="240">
        <f>J170+J186</f>
        <v>161000</v>
      </c>
      <c r="K169" s="240">
        <f>K170</f>
        <v>-73000</v>
      </c>
      <c r="L169" s="229">
        <v>0</v>
      </c>
      <c r="M169" s="229">
        <v>0</v>
      </c>
      <c r="N169" s="229">
        <f>N186</f>
        <v>2246.4899999999998</v>
      </c>
      <c r="O169" s="229">
        <v>0</v>
      </c>
      <c r="P169" s="229">
        <v>0</v>
      </c>
      <c r="Q169" s="229">
        <v>0</v>
      </c>
      <c r="R169" s="336">
        <v>0</v>
      </c>
      <c r="S169" s="229">
        <v>0</v>
      </c>
      <c r="T169" s="125">
        <f t="shared" si="5"/>
        <v>110246.49</v>
      </c>
      <c r="U169" s="140">
        <f t="shared" si="4"/>
        <v>110246.49</v>
      </c>
    </row>
    <row r="170" spans="1:68" s="56" customFormat="1">
      <c r="A170" s="55">
        <v>422</v>
      </c>
      <c r="B170" s="96" t="s">
        <v>22</v>
      </c>
      <c r="C170" s="126">
        <f t="shared" si="3"/>
        <v>106000</v>
      </c>
      <c r="D170" s="188">
        <v>0</v>
      </c>
      <c r="E170" s="153">
        <v>0</v>
      </c>
      <c r="F170" s="153">
        <v>0</v>
      </c>
      <c r="G170" s="214">
        <v>0</v>
      </c>
      <c r="H170" s="214">
        <f>H179</f>
        <v>20000</v>
      </c>
      <c r="I170" s="214">
        <v>0</v>
      </c>
      <c r="J170" s="241">
        <f>J171+J175+J179+J183</f>
        <v>159000</v>
      </c>
      <c r="K170" s="241">
        <f>K171+K175+K179+K183</f>
        <v>-73000</v>
      </c>
      <c r="L170" s="214">
        <v>0</v>
      </c>
      <c r="M170" s="214">
        <v>0</v>
      </c>
      <c r="N170" s="214">
        <v>0</v>
      </c>
      <c r="O170" s="214">
        <v>0</v>
      </c>
      <c r="P170" s="214">
        <v>0</v>
      </c>
      <c r="Q170" s="214">
        <v>0</v>
      </c>
      <c r="R170" s="337">
        <v>0</v>
      </c>
      <c r="S170" s="214">
        <v>0</v>
      </c>
      <c r="T170" s="126">
        <f t="shared" si="5"/>
        <v>106000</v>
      </c>
      <c r="U170" s="147">
        <f t="shared" si="4"/>
        <v>106000</v>
      </c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</row>
    <row r="171" spans="1:68" s="65" customFormat="1">
      <c r="A171" s="63">
        <v>4221</v>
      </c>
      <c r="B171" s="97" t="s">
        <v>51</v>
      </c>
      <c r="C171" s="128">
        <f t="shared" ref="C171:C194" si="7">D171+E171+F171+G171+H171+I171+J171+K171+L171+M171+N171+O171+P171+Q171+R171+S171</f>
        <v>5000</v>
      </c>
      <c r="D171" s="192">
        <v>0</v>
      </c>
      <c r="E171" s="154">
        <v>0</v>
      </c>
      <c r="F171" s="154">
        <v>0</v>
      </c>
      <c r="G171" s="216">
        <v>0</v>
      </c>
      <c r="H171" s="216">
        <v>0</v>
      </c>
      <c r="I171" s="216">
        <v>0</v>
      </c>
      <c r="J171" s="237">
        <f>J172+J173+J174</f>
        <v>50000</v>
      </c>
      <c r="K171" s="311">
        <f>K172+K173+K174</f>
        <v>-45000</v>
      </c>
      <c r="L171" s="216">
        <v>0</v>
      </c>
      <c r="M171" s="216">
        <v>0</v>
      </c>
      <c r="N171" s="216">
        <v>0</v>
      </c>
      <c r="O171" s="216">
        <v>0</v>
      </c>
      <c r="P171" s="216">
        <v>0</v>
      </c>
      <c r="Q171" s="216">
        <v>0</v>
      </c>
      <c r="R171" s="329">
        <v>0</v>
      </c>
      <c r="S171" s="216">
        <v>0</v>
      </c>
      <c r="T171" s="128">
        <f t="shared" si="5"/>
        <v>5000</v>
      </c>
      <c r="U171" s="155">
        <f t="shared" si="4"/>
        <v>5000</v>
      </c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</row>
    <row r="172" spans="1:68">
      <c r="A172" s="98">
        <v>42211</v>
      </c>
      <c r="B172" s="99" t="s">
        <v>132</v>
      </c>
      <c r="C172" s="122">
        <f t="shared" si="7"/>
        <v>5000</v>
      </c>
      <c r="D172" s="206">
        <v>0</v>
      </c>
      <c r="E172" s="173">
        <v>0</v>
      </c>
      <c r="F172" s="173">
        <v>0</v>
      </c>
      <c r="G172" s="221">
        <v>0</v>
      </c>
      <c r="H172" s="221">
        <v>0</v>
      </c>
      <c r="I172" s="221">
        <v>0</v>
      </c>
      <c r="J172" s="238">
        <v>15000</v>
      </c>
      <c r="K172" s="312">
        <v>-10000</v>
      </c>
      <c r="L172" s="221">
        <v>0</v>
      </c>
      <c r="M172" s="221">
        <v>0</v>
      </c>
      <c r="N172" s="221">
        <v>0</v>
      </c>
      <c r="O172" s="221">
        <v>0</v>
      </c>
      <c r="P172" s="221">
        <v>0</v>
      </c>
      <c r="Q172" s="221">
        <v>0</v>
      </c>
      <c r="R172" s="221">
        <v>0</v>
      </c>
      <c r="S172" s="221">
        <v>0</v>
      </c>
      <c r="T172" s="122">
        <f t="shared" si="5"/>
        <v>5000</v>
      </c>
      <c r="U172" s="149">
        <f t="shared" si="4"/>
        <v>5000</v>
      </c>
    </row>
    <row r="173" spans="1:68">
      <c r="A173" s="98">
        <v>42212</v>
      </c>
      <c r="B173" s="99" t="s">
        <v>150</v>
      </c>
      <c r="C173" s="122">
        <f t="shared" si="7"/>
        <v>0</v>
      </c>
      <c r="D173" s="206">
        <v>0</v>
      </c>
      <c r="E173" s="173">
        <v>0</v>
      </c>
      <c r="F173" s="173">
        <v>0</v>
      </c>
      <c r="G173" s="221">
        <v>0</v>
      </c>
      <c r="H173" s="221">
        <v>0</v>
      </c>
      <c r="I173" s="221">
        <v>0</v>
      </c>
      <c r="J173" s="238">
        <v>20000</v>
      </c>
      <c r="K173" s="312">
        <v>-20000</v>
      </c>
      <c r="L173" s="221">
        <v>0</v>
      </c>
      <c r="M173" s="221">
        <v>0</v>
      </c>
      <c r="N173" s="221">
        <v>0</v>
      </c>
      <c r="O173" s="221">
        <v>0</v>
      </c>
      <c r="P173" s="221">
        <v>0</v>
      </c>
      <c r="Q173" s="221">
        <v>0</v>
      </c>
      <c r="R173" s="221">
        <v>0</v>
      </c>
      <c r="S173" s="221">
        <v>0</v>
      </c>
      <c r="T173" s="122">
        <f t="shared" si="5"/>
        <v>0</v>
      </c>
      <c r="U173" s="149">
        <f t="shared" si="4"/>
        <v>0</v>
      </c>
    </row>
    <row r="174" spans="1:68">
      <c r="A174" s="98">
        <v>42219</v>
      </c>
      <c r="B174" s="99" t="s">
        <v>133</v>
      </c>
      <c r="C174" s="122">
        <f t="shared" si="7"/>
        <v>0</v>
      </c>
      <c r="D174" s="206">
        <v>0</v>
      </c>
      <c r="E174" s="173">
        <v>0</v>
      </c>
      <c r="F174" s="173">
        <v>0</v>
      </c>
      <c r="G174" s="221">
        <v>0</v>
      </c>
      <c r="H174" s="221">
        <v>0</v>
      </c>
      <c r="I174" s="221">
        <v>0</v>
      </c>
      <c r="J174" s="238">
        <v>15000</v>
      </c>
      <c r="K174" s="312">
        <v>-15000</v>
      </c>
      <c r="L174" s="221">
        <v>0</v>
      </c>
      <c r="M174" s="221">
        <v>0</v>
      </c>
      <c r="N174" s="221">
        <v>0</v>
      </c>
      <c r="O174" s="221">
        <v>0</v>
      </c>
      <c r="P174" s="221">
        <v>0</v>
      </c>
      <c r="Q174" s="221">
        <v>0</v>
      </c>
      <c r="R174" s="221">
        <v>0</v>
      </c>
      <c r="S174" s="221">
        <v>0</v>
      </c>
      <c r="T174" s="122">
        <f t="shared" si="5"/>
        <v>0</v>
      </c>
      <c r="U174" s="149">
        <f t="shared" si="4"/>
        <v>0</v>
      </c>
    </row>
    <row r="175" spans="1:68" s="65" customFormat="1">
      <c r="A175" s="63">
        <v>4222</v>
      </c>
      <c r="B175" s="97" t="s">
        <v>52</v>
      </c>
      <c r="C175" s="128">
        <f t="shared" si="7"/>
        <v>18000</v>
      </c>
      <c r="D175" s="192">
        <v>0</v>
      </c>
      <c r="E175" s="154">
        <v>0</v>
      </c>
      <c r="F175" s="154">
        <v>0</v>
      </c>
      <c r="G175" s="216">
        <v>0</v>
      </c>
      <c r="H175" s="216">
        <v>0</v>
      </c>
      <c r="I175" s="216">
        <v>0</v>
      </c>
      <c r="J175" s="237">
        <f>J176+J177+J178</f>
        <v>18000</v>
      </c>
      <c r="K175" s="311">
        <v>0</v>
      </c>
      <c r="L175" s="216">
        <v>0</v>
      </c>
      <c r="M175" s="216">
        <v>0</v>
      </c>
      <c r="N175" s="216">
        <v>0</v>
      </c>
      <c r="O175" s="216">
        <v>0</v>
      </c>
      <c r="P175" s="216">
        <v>0</v>
      </c>
      <c r="Q175" s="216">
        <v>0</v>
      </c>
      <c r="R175" s="329">
        <v>0</v>
      </c>
      <c r="S175" s="216">
        <v>0</v>
      </c>
      <c r="T175" s="128">
        <f t="shared" si="5"/>
        <v>18000</v>
      </c>
      <c r="U175" s="155">
        <f t="shared" si="4"/>
        <v>18000</v>
      </c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</row>
    <row r="176" spans="1:68" s="52" customFormat="1">
      <c r="A176" s="100">
        <v>42221</v>
      </c>
      <c r="B176" s="101" t="s">
        <v>161</v>
      </c>
      <c r="C176" s="122">
        <f t="shared" si="7"/>
        <v>7000</v>
      </c>
      <c r="D176" s="219">
        <v>0</v>
      </c>
      <c r="E176" s="174">
        <v>0</v>
      </c>
      <c r="F176" s="174">
        <v>0</v>
      </c>
      <c r="G176" s="219">
        <v>0</v>
      </c>
      <c r="H176" s="219">
        <v>0</v>
      </c>
      <c r="I176" s="219">
        <v>0</v>
      </c>
      <c r="J176" s="244">
        <v>7000</v>
      </c>
      <c r="K176" s="318">
        <v>0</v>
      </c>
      <c r="L176" s="219">
        <v>0</v>
      </c>
      <c r="M176" s="219">
        <v>0</v>
      </c>
      <c r="N176" s="219">
        <v>0</v>
      </c>
      <c r="O176" s="219">
        <v>0</v>
      </c>
      <c r="P176" s="219">
        <v>0</v>
      </c>
      <c r="Q176" s="219">
        <v>0</v>
      </c>
      <c r="R176" s="340">
        <v>0</v>
      </c>
      <c r="S176" s="219">
        <v>0</v>
      </c>
      <c r="T176" s="122">
        <f t="shared" si="5"/>
        <v>7000</v>
      </c>
      <c r="U176" s="161">
        <f t="shared" si="4"/>
        <v>7000</v>
      </c>
    </row>
    <row r="177" spans="1:68" s="52" customFormat="1">
      <c r="A177" s="100">
        <v>42222</v>
      </c>
      <c r="B177" s="101" t="s">
        <v>156</v>
      </c>
      <c r="C177" s="122">
        <f t="shared" si="7"/>
        <v>8000</v>
      </c>
      <c r="D177" s="219">
        <v>0</v>
      </c>
      <c r="E177" s="174">
        <v>0</v>
      </c>
      <c r="F177" s="174">
        <v>0</v>
      </c>
      <c r="G177" s="219">
        <v>0</v>
      </c>
      <c r="H177" s="219">
        <v>0</v>
      </c>
      <c r="I177" s="219">
        <v>0</v>
      </c>
      <c r="J177" s="238">
        <v>8000</v>
      </c>
      <c r="K177" s="312">
        <v>0</v>
      </c>
      <c r="L177" s="219">
        <v>0</v>
      </c>
      <c r="M177" s="219">
        <v>0</v>
      </c>
      <c r="N177" s="219">
        <v>0</v>
      </c>
      <c r="O177" s="219">
        <v>0</v>
      </c>
      <c r="P177" s="219">
        <v>0</v>
      </c>
      <c r="Q177" s="219">
        <v>0</v>
      </c>
      <c r="R177" s="340">
        <v>0</v>
      </c>
      <c r="S177" s="219">
        <v>0</v>
      </c>
      <c r="T177" s="122">
        <f t="shared" si="5"/>
        <v>8000</v>
      </c>
      <c r="U177" s="161">
        <f t="shared" ref="U177:U193" si="8">T177</f>
        <v>8000</v>
      </c>
    </row>
    <row r="178" spans="1:68" s="52" customFormat="1">
      <c r="A178" s="100">
        <v>42229</v>
      </c>
      <c r="B178" s="101" t="s">
        <v>162</v>
      </c>
      <c r="C178" s="122">
        <f t="shared" si="7"/>
        <v>3000</v>
      </c>
      <c r="D178" s="219">
        <v>0</v>
      </c>
      <c r="E178" s="174">
        <v>0</v>
      </c>
      <c r="F178" s="174">
        <v>0</v>
      </c>
      <c r="G178" s="219">
        <v>0</v>
      </c>
      <c r="H178" s="219">
        <v>0</v>
      </c>
      <c r="I178" s="219">
        <v>0</v>
      </c>
      <c r="J178" s="244">
        <v>3000</v>
      </c>
      <c r="K178" s="318">
        <v>0</v>
      </c>
      <c r="L178" s="219">
        <v>0</v>
      </c>
      <c r="M178" s="219">
        <v>0</v>
      </c>
      <c r="N178" s="219">
        <v>0</v>
      </c>
      <c r="O178" s="219">
        <v>0</v>
      </c>
      <c r="P178" s="219">
        <v>0</v>
      </c>
      <c r="Q178" s="219">
        <v>0</v>
      </c>
      <c r="R178" s="340">
        <v>0</v>
      </c>
      <c r="S178" s="219">
        <v>0</v>
      </c>
      <c r="T178" s="122">
        <f t="shared" ref="T178:T194" si="9">C178</f>
        <v>3000</v>
      </c>
      <c r="U178" s="161">
        <f t="shared" si="8"/>
        <v>3000</v>
      </c>
    </row>
    <row r="179" spans="1:68" s="65" customFormat="1">
      <c r="A179" s="63">
        <v>4223</v>
      </c>
      <c r="B179" s="97" t="s">
        <v>59</v>
      </c>
      <c r="C179" s="128">
        <f t="shared" si="7"/>
        <v>33000</v>
      </c>
      <c r="D179" s="192">
        <v>0</v>
      </c>
      <c r="E179" s="154">
        <v>0</v>
      </c>
      <c r="F179" s="154">
        <v>0</v>
      </c>
      <c r="G179" s="216">
        <v>0</v>
      </c>
      <c r="H179" s="216">
        <f>H182</f>
        <v>20000</v>
      </c>
      <c r="I179" s="216">
        <v>0</v>
      </c>
      <c r="J179" s="237">
        <f>J180+J181+J182</f>
        <v>11000</v>
      </c>
      <c r="K179" s="311">
        <f>K180+K182</f>
        <v>2000</v>
      </c>
      <c r="L179" s="216">
        <v>0</v>
      </c>
      <c r="M179" s="216">
        <v>0</v>
      </c>
      <c r="N179" s="216">
        <v>0</v>
      </c>
      <c r="O179" s="216">
        <v>0</v>
      </c>
      <c r="P179" s="216">
        <v>0</v>
      </c>
      <c r="Q179" s="216">
        <v>0</v>
      </c>
      <c r="R179" s="329">
        <v>0</v>
      </c>
      <c r="S179" s="216">
        <v>0</v>
      </c>
      <c r="T179" s="128">
        <f t="shared" si="9"/>
        <v>33000</v>
      </c>
      <c r="U179" s="155">
        <f t="shared" si="8"/>
        <v>33000</v>
      </c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</row>
    <row r="180" spans="1:68" s="52" customFormat="1">
      <c r="A180" s="100">
        <v>42231</v>
      </c>
      <c r="B180" s="101" t="s">
        <v>151</v>
      </c>
      <c r="C180" s="122">
        <f t="shared" si="7"/>
        <v>10000</v>
      </c>
      <c r="D180" s="198">
        <v>0</v>
      </c>
      <c r="E180" s="174">
        <v>0</v>
      </c>
      <c r="F180" s="174">
        <v>0</v>
      </c>
      <c r="G180" s="219">
        <v>0</v>
      </c>
      <c r="H180" s="219">
        <v>0</v>
      </c>
      <c r="I180" s="219">
        <v>0</v>
      </c>
      <c r="J180" s="238">
        <v>5000</v>
      </c>
      <c r="K180" s="312">
        <v>5000</v>
      </c>
      <c r="L180" s="219">
        <v>0</v>
      </c>
      <c r="M180" s="219">
        <v>0</v>
      </c>
      <c r="N180" s="219">
        <v>0</v>
      </c>
      <c r="O180" s="219">
        <v>0</v>
      </c>
      <c r="P180" s="219">
        <v>0</v>
      </c>
      <c r="Q180" s="219">
        <v>0</v>
      </c>
      <c r="R180" s="340">
        <v>0</v>
      </c>
      <c r="S180" s="219">
        <v>0</v>
      </c>
      <c r="T180" s="122">
        <f t="shared" si="9"/>
        <v>10000</v>
      </c>
      <c r="U180" s="149">
        <f t="shared" si="8"/>
        <v>10000</v>
      </c>
    </row>
    <row r="181" spans="1:68" s="52" customFormat="1">
      <c r="A181" s="100">
        <v>42232</v>
      </c>
      <c r="B181" s="101" t="s">
        <v>163</v>
      </c>
      <c r="C181" s="122">
        <f t="shared" si="7"/>
        <v>3000</v>
      </c>
      <c r="D181" s="219">
        <v>0</v>
      </c>
      <c r="E181" s="174">
        <v>0</v>
      </c>
      <c r="F181" s="174">
        <v>0</v>
      </c>
      <c r="G181" s="219">
        <v>0</v>
      </c>
      <c r="H181" s="219">
        <v>0</v>
      </c>
      <c r="I181" s="219">
        <v>0</v>
      </c>
      <c r="J181" s="238">
        <v>3000</v>
      </c>
      <c r="K181" s="312">
        <v>0</v>
      </c>
      <c r="L181" s="219">
        <v>0</v>
      </c>
      <c r="M181" s="219">
        <v>0</v>
      </c>
      <c r="N181" s="219">
        <v>0</v>
      </c>
      <c r="O181" s="219">
        <v>0</v>
      </c>
      <c r="P181" s="219">
        <v>0</v>
      </c>
      <c r="Q181" s="219">
        <v>0</v>
      </c>
      <c r="R181" s="340">
        <v>0</v>
      </c>
      <c r="S181" s="219">
        <v>0</v>
      </c>
      <c r="T181" s="122">
        <f t="shared" si="9"/>
        <v>3000</v>
      </c>
      <c r="U181" s="149">
        <f t="shared" si="8"/>
        <v>3000</v>
      </c>
    </row>
    <row r="182" spans="1:68">
      <c r="A182" s="98">
        <v>42239</v>
      </c>
      <c r="B182" s="99" t="s">
        <v>134</v>
      </c>
      <c r="C182" s="122">
        <f t="shared" si="7"/>
        <v>20000</v>
      </c>
      <c r="D182" s="206">
        <v>0</v>
      </c>
      <c r="E182" s="173">
        <v>0</v>
      </c>
      <c r="F182" s="173">
        <v>0</v>
      </c>
      <c r="G182" s="221">
        <v>0</v>
      </c>
      <c r="H182" s="221">
        <v>20000</v>
      </c>
      <c r="I182" s="221">
        <v>0</v>
      </c>
      <c r="J182" s="238">
        <v>3000</v>
      </c>
      <c r="K182" s="312">
        <v>-3000</v>
      </c>
      <c r="L182" s="221">
        <v>0</v>
      </c>
      <c r="M182" s="221">
        <v>0</v>
      </c>
      <c r="N182" s="221">
        <v>0</v>
      </c>
      <c r="O182" s="221">
        <v>0</v>
      </c>
      <c r="P182" s="221">
        <v>0</v>
      </c>
      <c r="Q182" s="221">
        <v>0</v>
      </c>
      <c r="R182" s="221">
        <v>0</v>
      </c>
      <c r="S182" s="221">
        <v>0</v>
      </c>
      <c r="T182" s="122">
        <f t="shared" si="9"/>
        <v>20000</v>
      </c>
      <c r="U182" s="149">
        <f t="shared" si="8"/>
        <v>20000</v>
      </c>
    </row>
    <row r="183" spans="1:68" s="65" customFormat="1">
      <c r="A183" s="63">
        <v>4226</v>
      </c>
      <c r="B183" s="97" t="s">
        <v>53</v>
      </c>
      <c r="C183" s="128">
        <f t="shared" si="7"/>
        <v>50000</v>
      </c>
      <c r="D183" s="192">
        <v>0</v>
      </c>
      <c r="E183" s="154">
        <v>0</v>
      </c>
      <c r="F183" s="154">
        <v>0</v>
      </c>
      <c r="G183" s="216">
        <v>0</v>
      </c>
      <c r="H183" s="216">
        <v>0</v>
      </c>
      <c r="I183" s="216">
        <v>0</v>
      </c>
      <c r="J183" s="237">
        <f>J184</f>
        <v>80000</v>
      </c>
      <c r="K183" s="311">
        <f>K184</f>
        <v>-30000</v>
      </c>
      <c r="L183" s="216">
        <v>0</v>
      </c>
      <c r="M183" s="216">
        <v>0</v>
      </c>
      <c r="N183" s="216">
        <v>0</v>
      </c>
      <c r="O183" s="216">
        <v>0</v>
      </c>
      <c r="P183" s="216">
        <v>0</v>
      </c>
      <c r="Q183" s="216">
        <v>0</v>
      </c>
      <c r="R183" s="329">
        <v>0</v>
      </c>
      <c r="S183" s="216">
        <v>0</v>
      </c>
      <c r="T183" s="128">
        <f t="shared" si="9"/>
        <v>50000</v>
      </c>
      <c r="U183" s="155">
        <f t="shared" si="8"/>
        <v>50000</v>
      </c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</row>
    <row r="184" spans="1:68">
      <c r="A184" s="98">
        <v>42262</v>
      </c>
      <c r="B184" s="99" t="s">
        <v>135</v>
      </c>
      <c r="C184" s="122">
        <f t="shared" si="7"/>
        <v>50000</v>
      </c>
      <c r="D184" s="206">
        <v>0</v>
      </c>
      <c r="E184" s="173">
        <v>0</v>
      </c>
      <c r="F184" s="173">
        <v>0</v>
      </c>
      <c r="G184" s="221">
        <v>0</v>
      </c>
      <c r="H184" s="221">
        <v>0</v>
      </c>
      <c r="I184" s="221">
        <v>0</v>
      </c>
      <c r="J184" s="238">
        <v>80000</v>
      </c>
      <c r="K184" s="312">
        <v>-30000</v>
      </c>
      <c r="L184" s="221">
        <v>0</v>
      </c>
      <c r="M184" s="221">
        <v>0</v>
      </c>
      <c r="N184" s="221">
        <v>0</v>
      </c>
      <c r="O184" s="221">
        <v>0</v>
      </c>
      <c r="P184" s="221">
        <v>0</v>
      </c>
      <c r="Q184" s="221">
        <v>0</v>
      </c>
      <c r="R184" s="221">
        <v>0</v>
      </c>
      <c r="S184" s="221">
        <v>0</v>
      </c>
      <c r="T184" s="122">
        <f t="shared" si="9"/>
        <v>50000</v>
      </c>
      <c r="U184" s="149">
        <f t="shared" si="8"/>
        <v>50000</v>
      </c>
    </row>
    <row r="185" spans="1:68" s="65" customFormat="1">
      <c r="A185" s="63">
        <v>4227</v>
      </c>
      <c r="B185" s="97" t="s">
        <v>54</v>
      </c>
      <c r="C185" s="128">
        <f t="shared" si="7"/>
        <v>0</v>
      </c>
      <c r="D185" s="192">
        <v>0</v>
      </c>
      <c r="E185" s="154">
        <v>0</v>
      </c>
      <c r="F185" s="154">
        <v>0</v>
      </c>
      <c r="G185" s="216">
        <v>0</v>
      </c>
      <c r="H185" s="216">
        <v>0</v>
      </c>
      <c r="I185" s="216">
        <v>0</v>
      </c>
      <c r="J185" s="237">
        <v>0</v>
      </c>
      <c r="K185" s="311">
        <v>0</v>
      </c>
      <c r="L185" s="216">
        <v>0</v>
      </c>
      <c r="M185" s="216">
        <v>0</v>
      </c>
      <c r="N185" s="216">
        <v>0</v>
      </c>
      <c r="O185" s="216">
        <v>0</v>
      </c>
      <c r="P185" s="216">
        <v>0</v>
      </c>
      <c r="Q185" s="216">
        <v>0</v>
      </c>
      <c r="R185" s="329">
        <v>0</v>
      </c>
      <c r="S185" s="216">
        <v>0</v>
      </c>
      <c r="T185" s="128">
        <f t="shared" si="9"/>
        <v>0</v>
      </c>
      <c r="U185" s="155">
        <f t="shared" si="8"/>
        <v>0</v>
      </c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</row>
    <row r="186" spans="1:68" s="56" customFormat="1">
      <c r="A186" s="59">
        <v>424</v>
      </c>
      <c r="B186" s="102" t="s">
        <v>23</v>
      </c>
      <c r="C186" s="127">
        <f t="shared" si="7"/>
        <v>4246.49</v>
      </c>
      <c r="D186" s="185">
        <v>0</v>
      </c>
      <c r="E186" s="157">
        <v>0</v>
      </c>
      <c r="F186" s="157">
        <v>0</v>
      </c>
      <c r="G186" s="232">
        <v>0</v>
      </c>
      <c r="H186" s="232">
        <v>0</v>
      </c>
      <c r="I186" s="212">
        <v>0</v>
      </c>
      <c r="J186" s="239">
        <f>J187</f>
        <v>2000</v>
      </c>
      <c r="K186" s="239">
        <v>0</v>
      </c>
      <c r="L186" s="232">
        <v>0</v>
      </c>
      <c r="M186" s="232">
        <v>0</v>
      </c>
      <c r="N186" s="232">
        <f>N188</f>
        <v>2246.4899999999998</v>
      </c>
      <c r="O186" s="232">
        <v>0</v>
      </c>
      <c r="P186" s="232">
        <v>0</v>
      </c>
      <c r="Q186" s="232">
        <v>0</v>
      </c>
      <c r="R186" s="330">
        <v>0</v>
      </c>
      <c r="S186" s="232">
        <v>0</v>
      </c>
      <c r="T186" s="127">
        <f t="shared" si="9"/>
        <v>4246.49</v>
      </c>
      <c r="U186" s="143">
        <f t="shared" si="8"/>
        <v>4246.49</v>
      </c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</row>
    <row r="187" spans="1:68" s="78" customFormat="1">
      <c r="A187" s="68">
        <v>4241</v>
      </c>
      <c r="B187" s="103" t="s">
        <v>55</v>
      </c>
      <c r="C187" s="128">
        <f t="shared" si="7"/>
        <v>4246.49</v>
      </c>
      <c r="D187" s="207">
        <v>0</v>
      </c>
      <c r="E187" s="176">
        <v>0</v>
      </c>
      <c r="F187" s="176">
        <v>0</v>
      </c>
      <c r="G187" s="222">
        <v>0</v>
      </c>
      <c r="H187" s="222">
        <v>0</v>
      </c>
      <c r="I187" s="222">
        <v>0</v>
      </c>
      <c r="J187" s="237">
        <f>J188</f>
        <v>2000</v>
      </c>
      <c r="K187" s="237">
        <v>0</v>
      </c>
      <c r="L187" s="222">
        <v>0</v>
      </c>
      <c r="M187" s="222">
        <v>0</v>
      </c>
      <c r="N187" s="222">
        <f>N188</f>
        <v>2246.4899999999998</v>
      </c>
      <c r="O187" s="222">
        <v>0</v>
      </c>
      <c r="P187" s="222">
        <v>0</v>
      </c>
      <c r="Q187" s="222">
        <v>0</v>
      </c>
      <c r="R187" s="341">
        <v>0</v>
      </c>
      <c r="S187" s="222">
        <v>0</v>
      </c>
      <c r="T187" s="128">
        <f t="shared" si="9"/>
        <v>4246.49</v>
      </c>
      <c r="U187" s="175">
        <f t="shared" si="8"/>
        <v>4246.49</v>
      </c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</row>
    <row r="188" spans="1:68" s="57" customFormat="1">
      <c r="A188" s="72">
        <v>42411</v>
      </c>
      <c r="B188" s="104" t="s">
        <v>55</v>
      </c>
      <c r="C188" s="122">
        <f t="shared" si="7"/>
        <v>4246.49</v>
      </c>
      <c r="D188" s="208">
        <v>0</v>
      </c>
      <c r="E188" s="177">
        <v>0</v>
      </c>
      <c r="F188" s="177">
        <v>0</v>
      </c>
      <c r="G188" s="223">
        <v>0</v>
      </c>
      <c r="H188" s="223">
        <v>0</v>
      </c>
      <c r="I188" s="223">
        <v>0</v>
      </c>
      <c r="J188" s="238">
        <v>2000</v>
      </c>
      <c r="K188" s="238">
        <v>0</v>
      </c>
      <c r="L188" s="223">
        <v>0</v>
      </c>
      <c r="M188" s="223">
        <v>0</v>
      </c>
      <c r="N188" s="223">
        <v>2246.4899999999998</v>
      </c>
      <c r="O188" s="223">
        <v>0</v>
      </c>
      <c r="P188" s="223">
        <v>0</v>
      </c>
      <c r="Q188" s="223">
        <v>0</v>
      </c>
      <c r="R188" s="342">
        <v>0</v>
      </c>
      <c r="S188" s="223">
        <v>0</v>
      </c>
      <c r="T188" s="122">
        <f t="shared" si="9"/>
        <v>4246.49</v>
      </c>
      <c r="U188" s="162">
        <f t="shared" si="8"/>
        <v>4246.49</v>
      </c>
    </row>
    <row r="189" spans="1:68" s="65" customFormat="1">
      <c r="A189" s="68">
        <v>4242</v>
      </c>
      <c r="B189" s="103" t="s">
        <v>77</v>
      </c>
      <c r="C189" s="128">
        <f t="shared" si="7"/>
        <v>0</v>
      </c>
      <c r="D189" s="196">
        <v>0</v>
      </c>
      <c r="E189" s="158">
        <v>0</v>
      </c>
      <c r="F189" s="158">
        <v>0</v>
      </c>
      <c r="G189" s="218">
        <v>0</v>
      </c>
      <c r="H189" s="218">
        <v>0</v>
      </c>
      <c r="I189" s="218">
        <v>0</v>
      </c>
      <c r="J189" s="237">
        <v>0</v>
      </c>
      <c r="K189" s="237">
        <v>0</v>
      </c>
      <c r="L189" s="218">
        <v>0</v>
      </c>
      <c r="M189" s="218">
        <v>0</v>
      </c>
      <c r="N189" s="218">
        <v>0</v>
      </c>
      <c r="O189" s="218">
        <v>0</v>
      </c>
      <c r="P189" s="218">
        <v>0</v>
      </c>
      <c r="Q189" s="218">
        <v>0</v>
      </c>
      <c r="R189" s="331">
        <v>0</v>
      </c>
      <c r="S189" s="218">
        <v>0</v>
      </c>
      <c r="T189" s="128">
        <f t="shared" si="9"/>
        <v>0</v>
      </c>
      <c r="U189" s="159">
        <f t="shared" si="8"/>
        <v>0</v>
      </c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</row>
    <row r="190" spans="1:68">
      <c r="A190" s="70">
        <v>42421</v>
      </c>
      <c r="B190" s="105" t="s">
        <v>136</v>
      </c>
      <c r="C190" s="122">
        <f t="shared" si="7"/>
        <v>0</v>
      </c>
      <c r="D190" s="184">
        <v>0</v>
      </c>
      <c r="E190" s="160">
        <v>0</v>
      </c>
      <c r="F190" s="160">
        <v>0</v>
      </c>
      <c r="G190" s="231">
        <v>0</v>
      </c>
      <c r="H190" s="231">
        <v>0</v>
      </c>
      <c r="I190" s="211">
        <v>0</v>
      </c>
      <c r="J190" s="238">
        <v>0</v>
      </c>
      <c r="K190" s="238">
        <v>0</v>
      </c>
      <c r="L190" s="231">
        <v>0</v>
      </c>
      <c r="M190" s="231">
        <v>0</v>
      </c>
      <c r="N190" s="231">
        <v>0</v>
      </c>
      <c r="O190" s="231">
        <v>0</v>
      </c>
      <c r="P190" s="231">
        <v>0</v>
      </c>
      <c r="Q190" s="231">
        <v>0</v>
      </c>
      <c r="R190" s="231">
        <v>0</v>
      </c>
      <c r="S190" s="231">
        <v>0</v>
      </c>
      <c r="T190" s="122">
        <f t="shared" si="9"/>
        <v>0</v>
      </c>
      <c r="U190" s="162">
        <f t="shared" si="8"/>
        <v>0</v>
      </c>
    </row>
    <row r="191" spans="1:68" s="56" customFormat="1">
      <c r="A191" s="59">
        <v>426</v>
      </c>
      <c r="B191" s="102" t="s">
        <v>28</v>
      </c>
      <c r="C191" s="127">
        <f t="shared" si="7"/>
        <v>0</v>
      </c>
      <c r="D191" s="185">
        <v>0</v>
      </c>
      <c r="E191" s="157">
        <v>0</v>
      </c>
      <c r="F191" s="157">
        <v>0</v>
      </c>
      <c r="G191" s="232">
        <v>0</v>
      </c>
      <c r="H191" s="232">
        <v>0</v>
      </c>
      <c r="I191" s="212">
        <v>0</v>
      </c>
      <c r="J191" s="239">
        <v>0</v>
      </c>
      <c r="K191" s="239">
        <v>0</v>
      </c>
      <c r="L191" s="232">
        <v>0</v>
      </c>
      <c r="M191" s="232">
        <v>0</v>
      </c>
      <c r="N191" s="232">
        <v>0</v>
      </c>
      <c r="O191" s="232">
        <v>0</v>
      </c>
      <c r="P191" s="232">
        <v>0</v>
      </c>
      <c r="Q191" s="232">
        <v>0</v>
      </c>
      <c r="R191" s="330">
        <v>0</v>
      </c>
      <c r="S191" s="232">
        <v>0</v>
      </c>
      <c r="T191" s="127">
        <f t="shared" si="9"/>
        <v>0</v>
      </c>
      <c r="U191" s="143">
        <f t="shared" si="8"/>
        <v>0</v>
      </c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</row>
    <row r="192" spans="1:68" s="65" customFormat="1">
      <c r="A192" s="68">
        <v>4262</v>
      </c>
      <c r="B192" s="103" t="s">
        <v>28</v>
      </c>
      <c r="C192" s="128">
        <f t="shared" si="7"/>
        <v>0</v>
      </c>
      <c r="D192" s="196">
        <v>0</v>
      </c>
      <c r="E192" s="158">
        <v>0</v>
      </c>
      <c r="F192" s="158">
        <v>0</v>
      </c>
      <c r="G192" s="218">
        <v>0</v>
      </c>
      <c r="H192" s="218">
        <v>0</v>
      </c>
      <c r="I192" s="218">
        <v>0</v>
      </c>
      <c r="J192" s="237">
        <v>0</v>
      </c>
      <c r="K192" s="237">
        <v>0</v>
      </c>
      <c r="L192" s="218">
        <v>0</v>
      </c>
      <c r="M192" s="218">
        <v>0</v>
      </c>
      <c r="N192" s="218">
        <v>0</v>
      </c>
      <c r="O192" s="218">
        <v>0</v>
      </c>
      <c r="P192" s="218">
        <v>0</v>
      </c>
      <c r="Q192" s="218">
        <v>0</v>
      </c>
      <c r="R192" s="331">
        <v>0</v>
      </c>
      <c r="S192" s="218">
        <v>0</v>
      </c>
      <c r="T192" s="128">
        <f t="shared" si="9"/>
        <v>0</v>
      </c>
      <c r="U192" s="159">
        <f t="shared" si="8"/>
        <v>0</v>
      </c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</row>
    <row r="193" spans="1:21">
      <c r="A193" s="70">
        <v>42621</v>
      </c>
      <c r="B193" s="105" t="s">
        <v>28</v>
      </c>
      <c r="C193" s="122">
        <f t="shared" si="7"/>
        <v>0</v>
      </c>
      <c r="D193" s="184">
        <v>0</v>
      </c>
      <c r="E193" s="160">
        <v>0</v>
      </c>
      <c r="F193" s="160">
        <v>0</v>
      </c>
      <c r="G193" s="231">
        <v>0</v>
      </c>
      <c r="H193" s="231">
        <v>0</v>
      </c>
      <c r="I193" s="211">
        <v>0</v>
      </c>
      <c r="J193" s="238">
        <v>0</v>
      </c>
      <c r="K193" s="238">
        <v>0</v>
      </c>
      <c r="L193" s="231">
        <v>0</v>
      </c>
      <c r="M193" s="231">
        <v>0</v>
      </c>
      <c r="N193" s="231">
        <v>0</v>
      </c>
      <c r="O193" s="231">
        <v>0</v>
      </c>
      <c r="P193" s="231">
        <v>0</v>
      </c>
      <c r="Q193" s="231">
        <v>0</v>
      </c>
      <c r="R193" s="231">
        <v>0</v>
      </c>
      <c r="S193" s="231">
        <v>0</v>
      </c>
      <c r="T193" s="122">
        <f t="shared" si="9"/>
        <v>0</v>
      </c>
      <c r="U193" s="162">
        <f t="shared" si="8"/>
        <v>0</v>
      </c>
    </row>
    <row r="194" spans="1:21">
      <c r="A194" s="106"/>
      <c r="B194" s="107" t="s">
        <v>25</v>
      </c>
      <c r="C194" s="130">
        <f t="shared" si="7"/>
        <v>7985299.79</v>
      </c>
      <c r="D194" s="185">
        <f t="shared" ref="D194:I194" si="10">D42</f>
        <v>6046000</v>
      </c>
      <c r="E194" s="157">
        <f t="shared" si="10"/>
        <v>245216</v>
      </c>
      <c r="F194" s="157">
        <f t="shared" si="10"/>
        <v>56784.000000000007</v>
      </c>
      <c r="G194" s="232">
        <f t="shared" si="10"/>
        <v>100000</v>
      </c>
      <c r="H194" s="232">
        <f>H42+H165</f>
        <v>363523.30000000005</v>
      </c>
      <c r="I194" s="212">
        <f t="shared" si="10"/>
        <v>570000</v>
      </c>
      <c r="J194" s="239">
        <f>J42+J165</f>
        <v>564350</v>
      </c>
      <c r="K194" s="239">
        <f>K42+K165</f>
        <v>-39320</v>
      </c>
      <c r="L194" s="232">
        <v>0</v>
      </c>
      <c r="M194" s="232">
        <f>M42</f>
        <v>45500</v>
      </c>
      <c r="N194" s="232">
        <f>N42+N165</f>
        <v>-3253.51</v>
      </c>
      <c r="O194" s="232">
        <v>0</v>
      </c>
      <c r="P194" s="232">
        <f>P42</f>
        <v>8000</v>
      </c>
      <c r="Q194" s="232">
        <v>0</v>
      </c>
      <c r="R194" s="330">
        <v>28500</v>
      </c>
      <c r="S194" s="232">
        <v>0</v>
      </c>
      <c r="T194" s="130">
        <f t="shared" si="9"/>
        <v>7985299.79</v>
      </c>
      <c r="U194" s="143">
        <f>T194</f>
        <v>7985299.79</v>
      </c>
    </row>
    <row r="195" spans="1:21" s="52" customFormat="1" ht="14.25" customHeight="1" thickBot="1">
      <c r="A195" s="108"/>
      <c r="B195" s="109"/>
      <c r="C195" s="27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</row>
    <row r="196" spans="1:21" s="52" customFormat="1" ht="14.25" customHeight="1">
      <c r="A196" s="348" t="s">
        <v>188</v>
      </c>
      <c r="B196" s="349"/>
      <c r="C196" s="349"/>
      <c r="D196" s="349"/>
      <c r="E196" s="349"/>
      <c r="F196" s="349"/>
      <c r="G196" s="349"/>
      <c r="H196" s="349"/>
      <c r="I196" s="350"/>
      <c r="J196" s="369">
        <v>30000</v>
      </c>
      <c r="K196" s="366">
        <v>50000</v>
      </c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</row>
    <row r="197" spans="1:21" s="52" customFormat="1" ht="14.25" customHeight="1">
      <c r="A197" s="351"/>
      <c r="B197" s="352"/>
      <c r="C197" s="352"/>
      <c r="D197" s="352"/>
      <c r="E197" s="352"/>
      <c r="F197" s="352"/>
      <c r="G197" s="352"/>
      <c r="H197" s="352"/>
      <c r="I197" s="353"/>
      <c r="J197" s="370"/>
      <c r="K197" s="367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</row>
    <row r="198" spans="1:21" s="52" customFormat="1" ht="14.25" customHeight="1" thickBot="1">
      <c r="A198" s="354"/>
      <c r="B198" s="355"/>
      <c r="C198" s="355"/>
      <c r="D198" s="355"/>
      <c r="E198" s="355"/>
      <c r="F198" s="355"/>
      <c r="G198" s="355"/>
      <c r="H198" s="355"/>
      <c r="I198" s="356"/>
      <c r="J198" s="371"/>
      <c r="K198" s="368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</row>
    <row r="199" spans="1:21" s="52" customFormat="1" ht="14.25" customHeight="1">
      <c r="A199" s="108"/>
      <c r="B199" s="109"/>
      <c r="C199" s="27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</row>
    <row r="200" spans="1:21" s="52" customFormat="1" ht="14.25" customHeight="1">
      <c r="A200" s="108"/>
      <c r="B200" s="109"/>
      <c r="C200" s="27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</row>
    <row r="201" spans="1:21">
      <c r="A201" s="38" t="s">
        <v>154</v>
      </c>
      <c r="B201" s="111"/>
      <c r="C201" s="8"/>
      <c r="H201" s="42"/>
      <c r="I201" s="112"/>
      <c r="J201" s="112"/>
      <c r="K201" s="112"/>
      <c r="L201" s="7"/>
      <c r="M201" s="44"/>
      <c r="N201" s="44"/>
      <c r="O201" s="44"/>
      <c r="P201" s="44"/>
      <c r="Q201" s="44"/>
      <c r="R201" s="44"/>
    </row>
    <row r="202" spans="1:21">
      <c r="A202" s="38"/>
      <c r="B202" s="111"/>
      <c r="C202" s="8"/>
      <c r="E202" s="113" t="s">
        <v>10</v>
      </c>
      <c r="F202" s="113"/>
      <c r="H202" s="42"/>
      <c r="I202" s="42"/>
      <c r="J202" s="7"/>
      <c r="K202" s="7"/>
      <c r="L202" s="7"/>
      <c r="M202" s="44"/>
      <c r="N202" s="44"/>
      <c r="O202" s="44"/>
      <c r="P202" s="44"/>
      <c r="Q202" s="44"/>
      <c r="R202" s="44"/>
      <c r="S202" s="115"/>
      <c r="T202" s="115"/>
      <c r="U202" s="115"/>
    </row>
    <row r="203" spans="1:21">
      <c r="A203" s="38"/>
      <c r="B203" s="111"/>
      <c r="C203" s="8"/>
      <c r="H203" s="42"/>
      <c r="I203" s="7"/>
      <c r="J203" s="7"/>
      <c r="K203" s="7"/>
      <c r="L203" s="7"/>
      <c r="M203" s="44"/>
      <c r="N203" s="44"/>
      <c r="O203" s="44"/>
      <c r="P203" s="44"/>
      <c r="Q203" s="44"/>
      <c r="R203" s="44"/>
      <c r="S203" s="115"/>
      <c r="T203" s="115"/>
      <c r="U203" s="115"/>
    </row>
    <row r="204" spans="1:21">
      <c r="A204" s="116"/>
      <c r="B204" s="117"/>
      <c r="C204" s="114" t="s">
        <v>201</v>
      </c>
      <c r="D204" s="9"/>
      <c r="H204" s="42"/>
      <c r="I204" s="372"/>
      <c r="J204" s="372"/>
      <c r="K204" s="319"/>
      <c r="L204" s="10"/>
      <c r="M204" s="10"/>
      <c r="N204" s="10"/>
      <c r="O204" s="10"/>
      <c r="P204" s="10"/>
      <c r="Q204" s="10"/>
      <c r="R204" s="10"/>
    </row>
    <row r="205" spans="1:21">
      <c r="A205" s="118" t="s">
        <v>155</v>
      </c>
      <c r="B205" s="10"/>
      <c r="C205" s="11"/>
      <c r="D205" s="10"/>
      <c r="H205" s="42"/>
      <c r="I205" s="7"/>
      <c r="J205" s="7"/>
      <c r="K205" s="7"/>
      <c r="L205" s="10"/>
      <c r="M205" s="10"/>
      <c r="N205" s="10"/>
      <c r="O205" s="10"/>
      <c r="P205" s="10"/>
      <c r="Q205" s="10"/>
      <c r="R205" s="10"/>
    </row>
    <row r="206" spans="1:21">
      <c r="A206" s="38"/>
      <c r="B206" s="111"/>
      <c r="E206" s="119"/>
      <c r="F206" s="119"/>
      <c r="G206" s="119"/>
      <c r="H206" s="119"/>
      <c r="I206" s="119"/>
      <c r="J206" s="119"/>
      <c r="K206" s="119"/>
      <c r="L206" s="119"/>
      <c r="M206" s="7"/>
      <c r="N206" s="7"/>
      <c r="O206" s="7"/>
      <c r="P206" s="7"/>
      <c r="Q206" s="7"/>
      <c r="R206" s="7"/>
    </row>
    <row r="207" spans="1:21">
      <c r="H207" s="42"/>
      <c r="I207" s="42"/>
      <c r="J207" s="42"/>
      <c r="K207" s="42"/>
    </row>
  </sheetData>
  <mergeCells count="18">
    <mergeCell ref="I204:J204"/>
    <mergeCell ref="E12:M12"/>
    <mergeCell ref="Q12:U12"/>
    <mergeCell ref="T1:U1"/>
    <mergeCell ref="A196:I198"/>
    <mergeCell ref="A1:D1"/>
    <mergeCell ref="Q7:U7"/>
    <mergeCell ref="Q8:U8"/>
    <mergeCell ref="Q11:U11"/>
    <mergeCell ref="B3:J3"/>
    <mergeCell ref="E9:M9"/>
    <mergeCell ref="Q9:U9"/>
    <mergeCell ref="E7:M7"/>
    <mergeCell ref="E8:M8"/>
    <mergeCell ref="E11:M11"/>
    <mergeCell ref="A2:V2"/>
    <mergeCell ref="K196:K198"/>
    <mergeCell ref="J196:J198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4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topLeftCell="A11" zoomScale="75" zoomScaleNormal="75" workbookViewId="0">
      <selection activeCell="H8" sqref="H8"/>
    </sheetView>
  </sheetViews>
  <sheetFormatPr defaultRowHeight="12.75"/>
  <cols>
    <col min="1" max="1" width="78.5703125" customWidth="1"/>
    <col min="2" max="2" width="25.28515625" customWidth="1"/>
    <col min="3" max="3" width="27.85546875" customWidth="1"/>
    <col min="4" max="4" width="29.28515625" customWidth="1"/>
    <col min="5" max="5" width="11" bestFit="1" customWidth="1"/>
    <col min="6" max="6" width="19.7109375" bestFit="1" customWidth="1"/>
  </cols>
  <sheetData>
    <row r="2" spans="1:6" ht="21">
      <c r="A2" s="377" t="s">
        <v>195</v>
      </c>
      <c r="B2" s="377"/>
      <c r="C2" s="377"/>
      <c r="D2" s="377"/>
    </row>
    <row r="3" spans="1:6" ht="21">
      <c r="A3" s="377" t="s">
        <v>184</v>
      </c>
      <c r="B3" s="377"/>
      <c r="C3" s="377"/>
      <c r="D3" s="377"/>
    </row>
    <row r="4" spans="1:6" ht="20.25">
      <c r="A4" s="378"/>
      <c r="B4" s="378"/>
      <c r="C4" s="378"/>
      <c r="D4" s="378"/>
      <c r="E4" s="245"/>
    </row>
    <row r="5" spans="1:6" ht="20.25">
      <c r="A5" s="378" t="s">
        <v>179</v>
      </c>
      <c r="B5" s="378"/>
      <c r="C5" s="378"/>
      <c r="D5" s="378"/>
    </row>
    <row r="6" spans="1:6" ht="21" thickBot="1">
      <c r="A6" s="246"/>
      <c r="B6" s="246"/>
      <c r="C6" s="246"/>
      <c r="D6" s="246"/>
    </row>
    <row r="7" spans="1:6" ht="41.25" thickBot="1">
      <c r="A7" s="247"/>
      <c r="B7" s="248" t="s">
        <v>185</v>
      </c>
      <c r="C7" s="248" t="s">
        <v>178</v>
      </c>
      <c r="D7" s="249" t="s">
        <v>186</v>
      </c>
    </row>
    <row r="8" spans="1:6" ht="21" thickTop="1">
      <c r="A8" s="250" t="s">
        <v>164</v>
      </c>
      <c r="B8" s="252">
        <f>B9+B10</f>
        <v>8065299.79</v>
      </c>
      <c r="C8" s="251">
        <f>C9</f>
        <v>8036799.79</v>
      </c>
      <c r="D8" s="253">
        <f>D9</f>
        <v>8036799.79</v>
      </c>
    </row>
    <row r="9" spans="1:6" ht="20.25">
      <c r="A9" s="254" t="s">
        <v>165</v>
      </c>
      <c r="B9" s="255">
        <v>8036799.79</v>
      </c>
      <c r="C9" s="255">
        <f>B9</f>
        <v>8036799.79</v>
      </c>
      <c r="D9" s="257">
        <f>C9</f>
        <v>8036799.79</v>
      </c>
    </row>
    <row r="10" spans="1:6" ht="20.25">
      <c r="A10" s="254" t="s">
        <v>166</v>
      </c>
      <c r="B10" s="255">
        <v>28500</v>
      </c>
      <c r="C10" s="255">
        <v>0</v>
      </c>
      <c r="D10" s="257">
        <v>0</v>
      </c>
      <c r="F10" s="345"/>
    </row>
    <row r="11" spans="1:6" ht="20.25">
      <c r="A11" s="258" t="s">
        <v>167</v>
      </c>
      <c r="B11" s="256">
        <f>B12+B13</f>
        <v>7985299.79</v>
      </c>
      <c r="C11" s="256">
        <f>C12+C13</f>
        <v>8036053.2999999998</v>
      </c>
      <c r="D11" s="256">
        <f>D12+D13</f>
        <v>8036053.2999999998</v>
      </c>
    </row>
    <row r="12" spans="1:6" ht="20.25">
      <c r="A12" s="254" t="s">
        <v>168</v>
      </c>
      <c r="B12" s="255">
        <v>7875053.2999999998</v>
      </c>
      <c r="C12" s="255">
        <f>B12</f>
        <v>7875053.2999999998</v>
      </c>
      <c r="D12" s="255">
        <f>C12</f>
        <v>7875053.2999999998</v>
      </c>
      <c r="F12" s="245"/>
    </row>
    <row r="13" spans="1:6" ht="21" thickBot="1">
      <c r="A13" s="254" t="s">
        <v>169</v>
      </c>
      <c r="B13" s="255">
        <v>110246.49</v>
      </c>
      <c r="C13" s="255">
        <v>161000</v>
      </c>
      <c r="D13" s="255">
        <v>161000</v>
      </c>
    </row>
    <row r="14" spans="1:6" ht="21" thickBot="1">
      <c r="A14" s="259" t="s">
        <v>170</v>
      </c>
      <c r="B14" s="294">
        <v>80000</v>
      </c>
      <c r="C14" s="260"/>
      <c r="D14" s="261"/>
    </row>
    <row r="15" spans="1:6" ht="21" thickBot="1">
      <c r="A15" s="262"/>
      <c r="B15" s="263"/>
      <c r="C15" s="263"/>
      <c r="D15" s="263"/>
    </row>
    <row r="16" spans="1:6" ht="41.25" thickBot="1">
      <c r="A16" s="264"/>
      <c r="B16" s="248" t="s">
        <v>189</v>
      </c>
      <c r="C16" s="379" t="s">
        <v>190</v>
      </c>
      <c r="D16" s="380"/>
    </row>
    <row r="17" spans="1:4" ht="21.75" thickTop="1" thickBot="1">
      <c r="A17" s="267" t="s">
        <v>171</v>
      </c>
      <c r="B17" s="295">
        <v>242029.07</v>
      </c>
      <c r="C17" s="375">
        <v>-80000</v>
      </c>
      <c r="D17" s="376"/>
    </row>
    <row r="18" spans="1:4" ht="20.25">
      <c r="A18" s="268"/>
      <c r="B18" s="269"/>
      <c r="C18" s="269"/>
      <c r="D18" s="269"/>
    </row>
    <row r="19" spans="1:4" ht="21" thickBot="1">
      <c r="A19" s="270"/>
      <c r="B19" s="271"/>
      <c r="C19" s="271"/>
      <c r="D19" s="271"/>
    </row>
    <row r="20" spans="1:4" ht="41.25" thickBot="1">
      <c r="A20" s="247"/>
      <c r="B20" s="248" t="s">
        <v>185</v>
      </c>
      <c r="C20" s="265" t="s">
        <v>178</v>
      </c>
      <c r="D20" s="266" t="s">
        <v>186</v>
      </c>
    </row>
    <row r="21" spans="1:4" ht="21.75" thickTop="1" thickBot="1">
      <c r="A21" s="272" t="s">
        <v>172</v>
      </c>
      <c r="B21" s="273"/>
      <c r="C21" s="273">
        <v>0</v>
      </c>
      <c r="D21" s="274">
        <v>0</v>
      </c>
    </row>
    <row r="22" spans="1:4" ht="21.75" thickTop="1" thickBot="1">
      <c r="A22" s="275" t="s">
        <v>173</v>
      </c>
      <c r="B22" s="276"/>
      <c r="C22" s="276">
        <v>0</v>
      </c>
      <c r="D22" s="277">
        <v>0</v>
      </c>
    </row>
    <row r="23" spans="1:4" ht="21.75" thickTop="1" thickBot="1">
      <c r="A23" s="278" t="s">
        <v>174</v>
      </c>
      <c r="B23" s="279"/>
      <c r="C23" s="279">
        <v>0</v>
      </c>
      <c r="D23" s="280">
        <v>0</v>
      </c>
    </row>
    <row r="24" spans="1:4" ht="21" thickBot="1">
      <c r="A24" s="281"/>
      <c r="B24" s="282"/>
      <c r="C24" s="282"/>
      <c r="D24" s="282"/>
    </row>
    <row r="25" spans="1:4" ht="21" thickBot="1">
      <c r="A25" s="283" t="s">
        <v>175</v>
      </c>
      <c r="B25" s="284"/>
      <c r="C25" s="284">
        <v>0</v>
      </c>
      <c r="D25" s="285">
        <v>0</v>
      </c>
    </row>
    <row r="26" spans="1:4" ht="20.25">
      <c r="A26" s="289"/>
      <c r="B26" s="290"/>
      <c r="C26" s="290"/>
      <c r="D26" s="290"/>
    </row>
    <row r="27" spans="1:4" ht="20.25">
      <c r="A27" s="289"/>
      <c r="B27" s="290"/>
      <c r="C27" s="290"/>
      <c r="D27" s="290"/>
    </row>
    <row r="28" spans="1:4" ht="20.25">
      <c r="A28" s="246"/>
      <c r="B28" s="246"/>
      <c r="C28" s="246"/>
      <c r="D28" s="246"/>
    </row>
    <row r="29" spans="1:4" ht="20.25">
      <c r="A29" s="286" t="s">
        <v>176</v>
      </c>
      <c r="B29" s="286" t="s">
        <v>177</v>
      </c>
      <c r="C29" s="286"/>
      <c r="D29" s="286"/>
    </row>
    <row r="30" spans="1:4" ht="20.25">
      <c r="A30" s="286"/>
      <c r="B30" s="286"/>
      <c r="C30" s="286"/>
      <c r="D30" s="286"/>
    </row>
    <row r="31" spans="1:4" ht="18">
      <c r="A31" s="287" t="s">
        <v>200</v>
      </c>
    </row>
    <row r="32" spans="1:4" ht="18">
      <c r="A32" s="287"/>
    </row>
    <row r="33" spans="1:1" ht="18">
      <c r="A33" s="287"/>
    </row>
  </sheetData>
  <mergeCells count="6">
    <mergeCell ref="C17:D17"/>
    <mergeCell ref="A2:D2"/>
    <mergeCell ref="A3:D3"/>
    <mergeCell ref="A4:D4"/>
    <mergeCell ref="A5:D5"/>
    <mergeCell ref="C16:D1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JLP(R)FP-Ril</vt:lpstr>
      <vt:lpstr>OPĆI DIO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Martina</cp:lastModifiedBy>
  <cp:lastPrinted>2019-06-03T08:24:06Z</cp:lastPrinted>
  <dcterms:created xsi:type="dcterms:W3CDTF">2007-11-26T13:30:35Z</dcterms:created>
  <dcterms:modified xsi:type="dcterms:W3CDTF">2019-06-04T15:04:25Z</dcterms:modified>
</cp:coreProperties>
</file>