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20730" windowHeight="11760" activeTab="1"/>
  </bookViews>
  <sheets>
    <sheet name="REKAPITULACIJA" sheetId="1" r:id="rId1"/>
    <sheet name="JLP(R)FP-Ril 3. razina" sheetId="3" r:id="rId2"/>
    <sheet name="JLP(R)S FP-PiP 1" sheetId="4" r:id="rId3"/>
  </sheets>
  <calcPr calcId="125725"/>
</workbook>
</file>

<file path=xl/calcChain.xml><?xml version="1.0" encoding="utf-8"?>
<calcChain xmlns="http://schemas.openxmlformats.org/spreadsheetml/2006/main">
  <c r="C23" i="4"/>
  <c r="B7" i="3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26"/>
  <c r="J44"/>
  <c r="J26"/>
  <c r="J30"/>
  <c r="D47" i="1"/>
  <c r="D25"/>
  <c r="D31"/>
  <c r="E28"/>
  <c r="D26"/>
  <c r="E11"/>
  <c r="D19"/>
  <c r="E18"/>
  <c r="M40" i="3"/>
  <c r="C28"/>
  <c r="C29"/>
  <c r="C31"/>
  <c r="C32"/>
  <c r="C33"/>
  <c r="C34"/>
  <c r="C35"/>
  <c r="C37"/>
  <c r="C38"/>
  <c r="C39"/>
  <c r="C41"/>
  <c r="C42"/>
  <c r="C43"/>
  <c r="C27"/>
  <c r="Q30"/>
  <c r="Q44" s="1"/>
  <c r="O30"/>
  <c r="O44" s="1"/>
  <c r="H40"/>
  <c r="H30"/>
  <c r="H44" l="1"/>
  <c r="M44"/>
  <c r="F33"/>
  <c r="F32"/>
  <c r="F31"/>
  <c r="F30" l="1"/>
  <c r="F44" s="1"/>
  <c r="E23" i="4"/>
  <c r="D23"/>
  <c r="H23"/>
  <c r="J23"/>
  <c r="B23"/>
  <c r="G23"/>
  <c r="I23"/>
  <c r="D35" i="1"/>
  <c r="D34"/>
  <c r="D33"/>
  <c r="D32"/>
  <c r="D30" s="1"/>
  <c r="D42"/>
  <c r="D41" s="1"/>
  <c r="D38" s="1"/>
  <c r="E30"/>
  <c r="E41"/>
  <c r="E38" s="1"/>
  <c r="E36"/>
  <c r="E26"/>
  <c r="E19"/>
  <c r="E20" s="1"/>
  <c r="D8"/>
  <c r="D13"/>
  <c r="D15"/>
  <c r="D16"/>
  <c r="D18" s="1"/>
  <c r="D17"/>
  <c r="D7"/>
  <c r="D24" i="4" l="1"/>
  <c r="H24"/>
  <c r="E25" i="1"/>
  <c r="E47" s="1"/>
  <c r="E21"/>
  <c r="E22" s="1"/>
  <c r="D30" i="3"/>
  <c r="D26"/>
  <c r="E30"/>
  <c r="E36"/>
  <c r="E44"/>
  <c r="G30"/>
  <c r="G36"/>
  <c r="G40"/>
  <c r="G44"/>
  <c r="I30"/>
  <c r="I44"/>
  <c r="L30"/>
  <c r="L44"/>
  <c r="N30"/>
  <c r="P30"/>
  <c r="N44"/>
  <c r="B12" s="1"/>
  <c r="P44"/>
  <c r="B11" s="1"/>
  <c r="C9" i="1"/>
  <c r="L23" i="4"/>
  <c r="C30" i="1"/>
  <c r="C26"/>
  <c r="C25" s="1"/>
  <c r="C36"/>
  <c r="C41"/>
  <c r="C38" s="1"/>
  <c r="C14"/>
  <c r="D14" s="1"/>
  <c r="D20" s="1"/>
  <c r="D22" s="1"/>
  <c r="C18"/>
  <c r="C40" i="3" l="1"/>
  <c r="C26"/>
  <c r="C20" i="1"/>
  <c r="C36" i="3"/>
  <c r="J24" i="4"/>
  <c r="C30" i="3"/>
  <c r="C19" i="1"/>
  <c r="C22"/>
  <c r="C47"/>
  <c r="D44" i="3"/>
  <c r="C44" s="1"/>
  <c r="B13" l="1"/>
  <c r="B15" s="1"/>
</calcChain>
</file>

<file path=xl/sharedStrings.xml><?xml version="1.0" encoding="utf-8"?>
<sst xmlns="http://schemas.openxmlformats.org/spreadsheetml/2006/main" count="180" uniqueCount="137">
  <si>
    <t>PRIHODI I PRIMICI</t>
  </si>
  <si>
    <t>Račun</t>
  </si>
  <si>
    <t>Pomoći iz proračuna</t>
  </si>
  <si>
    <t>633</t>
  </si>
  <si>
    <t>634</t>
  </si>
  <si>
    <t xml:space="preserve">Prihodi od financijske imovine     </t>
  </si>
  <si>
    <t xml:space="preserve">Prihodi po posebnim propisima     </t>
  </si>
  <si>
    <t>Donacije od pravnih i fizičkih osoba</t>
  </si>
  <si>
    <t>Prihodi iz proračuna za redovnu djelatnost-grad</t>
  </si>
  <si>
    <t>Proračun</t>
  </si>
  <si>
    <t>Prihodi od poslovanja</t>
  </si>
  <si>
    <t xml:space="preserve">Ukupno </t>
  </si>
  <si>
    <t>UKUPNO  PRIMICI ZA FINANCIRANJE POSLOVANJA I NEFINANCIJSKU IMOVINU</t>
  </si>
  <si>
    <t>RASHODI I IZDACI</t>
  </si>
  <si>
    <t>Rashodi poslovanja</t>
  </si>
  <si>
    <t>Izdaci za zaposlene</t>
  </si>
  <si>
    <t>Plaće</t>
  </si>
  <si>
    <t>Ostali rashodi za zaposlene</t>
  </si>
  <si>
    <t>Doprinosi na plaće</t>
  </si>
  <si>
    <t>Materijalni rashodi</t>
  </si>
  <si>
    <t>Rashodi za materijal i energiju</t>
  </si>
  <si>
    <t>Rashodi za usluge</t>
  </si>
  <si>
    <t>Naknade troškova osobama van radnog odnosa</t>
  </si>
  <si>
    <t>Financijski rashodi</t>
  </si>
  <si>
    <t>Ostali financijski rashodi</t>
  </si>
  <si>
    <t>Rashodi za nabavu NFI</t>
  </si>
  <si>
    <t>Rashodi:nabava dugotr. Imovine</t>
  </si>
  <si>
    <t>Postrojenje i oprema</t>
  </si>
  <si>
    <t>Knjige, umjetnička djela</t>
  </si>
  <si>
    <t>Nematerijalna proizv. Imovina</t>
  </si>
  <si>
    <t>Ukupni rashodi poslovanja i za nefinanc imovinu</t>
  </si>
  <si>
    <t>Korisnik proračuna</t>
  </si>
  <si>
    <t>Prihodi i primici</t>
  </si>
  <si>
    <t>Opći prihodi i primici</t>
  </si>
  <si>
    <t>Prihodi za posebne namjene</t>
  </si>
  <si>
    <t>Pomoći</t>
  </si>
  <si>
    <t>Donacije</t>
  </si>
  <si>
    <t>Ukupno</t>
  </si>
  <si>
    <t>Brojčana oznaka i naziv glavnog programa</t>
  </si>
  <si>
    <t>u kunama</t>
  </si>
  <si>
    <t>Račun rashoda/izdatka</t>
  </si>
  <si>
    <t>Naziv računa</t>
  </si>
  <si>
    <t>Ministarstvo znanosti,obrazovanja i športa</t>
  </si>
  <si>
    <t>Prihodi od nefinancijske imovine i nadoknade šteta s osnova osiguranja</t>
  </si>
  <si>
    <t xml:space="preserve">Rashodi za zaposlene </t>
  </si>
  <si>
    <t xml:space="preserve">Plaće   </t>
  </si>
  <si>
    <t xml:space="preserve">Rashodi za materijal i energiju </t>
  </si>
  <si>
    <t xml:space="preserve">Rashodi za usluge </t>
  </si>
  <si>
    <t>Nakn.tr.osob.izvan rad.odn.</t>
  </si>
  <si>
    <t>Ostali nespomenuti rashodi poslovanja</t>
  </si>
  <si>
    <t xml:space="preserve">Ostali financijski rashodi </t>
  </si>
  <si>
    <t xml:space="preserve">Rashodi za nabavu proizvodne dugotrajne imovine </t>
  </si>
  <si>
    <t xml:space="preserve">Postrojenja i oprema </t>
  </si>
  <si>
    <t xml:space="preserve">Knjige, umjetnička djela </t>
  </si>
  <si>
    <t>Ulaganja u računalne prog.</t>
  </si>
  <si>
    <t xml:space="preserve">UKUPNO </t>
  </si>
  <si>
    <t>M.P.</t>
  </si>
  <si>
    <t>Datum:</t>
  </si>
  <si>
    <t xml:space="preserve">Brojčana oznaka i naziv programa: </t>
  </si>
  <si>
    <t xml:space="preserve">Tehničko i strukovno srednje obrazovanje </t>
  </si>
  <si>
    <t>Brojčana oznaka i naziv aktivnosti:</t>
  </si>
  <si>
    <t xml:space="preserve">Redovna djelatnost </t>
  </si>
  <si>
    <t xml:space="preserve">Brojčana oznaka funkcijske klasifikacije: </t>
  </si>
  <si>
    <t xml:space="preserve">Osnovno obrazovanje </t>
  </si>
  <si>
    <t xml:space="preserve">Brojčana oznaka lokacijske klasifikacije: </t>
  </si>
  <si>
    <t>Obrazac JLP(R)S FP-PiP 1</t>
  </si>
  <si>
    <t>Izvor</t>
  </si>
  <si>
    <t>Vlastiti prihodi</t>
  </si>
  <si>
    <t xml:space="preserve">Donacije </t>
  </si>
  <si>
    <t>Namjenski primici od zaduživanja</t>
  </si>
  <si>
    <t>Prihod od financijske imovine 641</t>
  </si>
  <si>
    <t>Prihod po posebnim propisima 652</t>
  </si>
  <si>
    <t>Donacije od pravnih i fizičkih osoba 663</t>
  </si>
  <si>
    <t>Prihodi iz proračuna 671</t>
  </si>
  <si>
    <t>Ukupno (po izvorima)</t>
  </si>
  <si>
    <t>Pomoći od ostalih subjekata unutar općeg proračuna 634</t>
  </si>
  <si>
    <t>Naknade troškova zaposlenima</t>
  </si>
  <si>
    <t>Prihodi od financijske imovine</t>
  </si>
  <si>
    <t>Kapitalne pomoći iz općinskih proračuna 633</t>
  </si>
  <si>
    <t>Pomoći proračunskim korisnicima iz proračuna koji im nije nadležan 636</t>
  </si>
  <si>
    <t>* AZZO</t>
  </si>
  <si>
    <t>636</t>
  </si>
  <si>
    <t>Rashodi za nabavu neproizvedene dugotrajne imovine</t>
  </si>
  <si>
    <t>Nematerijalna imovina</t>
  </si>
  <si>
    <t>Ostali nespomenuti troškovi</t>
  </si>
  <si>
    <t>* općine</t>
  </si>
  <si>
    <t>Pomoći od ostalih subjekata unutar općeg proračuna- HZZ</t>
  </si>
  <si>
    <t>Pomoći pror.koris.iz proračuna koji im nije nadležan-AZZO</t>
  </si>
  <si>
    <r>
      <t>prihoda i primitaka</t>
    </r>
    <r>
      <rPr>
        <b/>
        <vertAlign val="superscript"/>
        <sz val="11"/>
        <rFont val="Arial"/>
        <family val="2"/>
      </rPr>
      <t xml:space="preserve"> *2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</si>
  <si>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1"/>
        <rFont val="Arial"/>
        <family val="2"/>
      </rPr>
      <t>*1</t>
    </r>
  </si>
  <si>
    <t>Vlastiti</t>
  </si>
  <si>
    <t>Prihodi iz proračuna za redovnu djelatnost-grad- dec</t>
  </si>
  <si>
    <t>Glazbena škola Josipa Runjanina Vinkovci</t>
  </si>
  <si>
    <t>Vlastiti prihodi 652</t>
  </si>
  <si>
    <t>* gradski proračun</t>
  </si>
  <si>
    <t>GLAZBENA ŠOLA JOSIPA RUNJANINA VINKOVCI</t>
  </si>
  <si>
    <t>01 Glazbena škola Josipa Runjanina Vinkovci</t>
  </si>
  <si>
    <t>Vinkovci</t>
  </si>
  <si>
    <t>GLAZBENA ŠKOLA JOSIPA RUNJANINA VINKOVCI</t>
  </si>
  <si>
    <t>Pomoći proračunskim korisnicima iz proračuna koji im nije nadležan 636 - ŽUPANIJA</t>
  </si>
  <si>
    <t>Ravnatelj:</t>
  </si>
  <si>
    <t xml:space="preserve">(Darko Domaćinović) </t>
  </si>
  <si>
    <t>* gradski proračun- decentralizirani</t>
  </si>
  <si>
    <t>Pomoći pror.koris.iz proračuna koji im nije nadležan-ŽUPANIJA</t>
  </si>
  <si>
    <t>Županija</t>
  </si>
  <si>
    <t>Grad Vinkovci</t>
  </si>
  <si>
    <t xml:space="preserve">Plan za 2018. </t>
  </si>
  <si>
    <t>Plan 2018.</t>
  </si>
  <si>
    <t>Plan 2019.</t>
  </si>
  <si>
    <t>Plan 2020.</t>
  </si>
  <si>
    <t>Donacije od pravnih i fizičkih osoba izvan općeg proračuna 663</t>
  </si>
  <si>
    <t>* državni proračun- MZO (plaće)</t>
  </si>
  <si>
    <t>Pomoći pror.koris.iz proračuna koji im nije nadležan-MZOŠ (plaće)</t>
  </si>
  <si>
    <t>Pomoći pror.koris.iz proračuna koji im nije nadležan-Ministarsvo</t>
  </si>
  <si>
    <t>2018.</t>
  </si>
  <si>
    <t>Povećanje/smanjenje</t>
  </si>
  <si>
    <t>Izmjene od 13.03.2018.</t>
  </si>
  <si>
    <t>Vinkovci, ožujak 2018.g.</t>
  </si>
  <si>
    <t>Manjak iz prethodne godine</t>
  </si>
  <si>
    <t xml:space="preserve">I. IZMJENA I DOPUNA FINANCIJSKOG PLANA ZA 2018. GODINU S PREGLEDOM PROJEKCIJA ZA 2019. I 2020. </t>
  </si>
  <si>
    <t xml:space="preserve">Plan od 10.11.2017. </t>
  </si>
  <si>
    <t>Plan od 13.03.2018.</t>
  </si>
  <si>
    <t>13.03.2018.</t>
  </si>
  <si>
    <t>Izmjenjeni i dopunjeni plan od 13.03.2018.</t>
  </si>
  <si>
    <t xml:space="preserve">I. IZMJENE I DOPUNE FINANCIJSKOG PLANA - Prihodi i primici za 2018. </t>
  </si>
  <si>
    <t>* državni proračun- Ministarstvo (kulturni događaj)</t>
  </si>
  <si>
    <t>Smanjenje/povećanje</t>
  </si>
  <si>
    <t>Manjak prihoda poslovanja 922</t>
  </si>
  <si>
    <t>Plan za 2018. od 10.11.2017.</t>
  </si>
  <si>
    <t xml:space="preserve">Grad-dec. </t>
  </si>
  <si>
    <t>I. IZMJENA I DOPUNA FINANCIJSKOG PLANA ZA 2018. GODINU</t>
  </si>
  <si>
    <t xml:space="preserve">               M.P.</t>
  </si>
  <si>
    <t>Predsjednik:</t>
  </si>
  <si>
    <t xml:space="preserve">(Zlatko Dovhanj) </t>
  </si>
  <si>
    <r>
      <rPr>
        <b/>
        <sz val="11"/>
        <rFont val="Arial"/>
        <family val="2"/>
        <charset val="238"/>
      </rPr>
      <t xml:space="preserve">Ravnatelj: </t>
    </r>
    <r>
      <rPr>
        <sz val="11"/>
        <rFont val="Arial"/>
        <family val="2"/>
        <charset val="238"/>
      </rPr>
      <t>_________________________</t>
    </r>
  </si>
  <si>
    <t>Pokrivanje djela manjka iz prethodne godine</t>
  </si>
  <si>
    <t>Dio manjka iz 2017. godine koji se planira pokriti u 2018. godini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</si>
</sst>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Arial"/>
      <family val="2"/>
    </font>
    <font>
      <b/>
      <i/>
      <sz val="11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DE77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</cellStyleXfs>
  <cellXfs count="337">
    <xf numFmtId="0" fontId="0" fillId="0" borderId="0" xfId="0"/>
    <xf numFmtId="0" fontId="1" fillId="0" borderId="0" xfId="1"/>
    <xf numFmtId="0" fontId="3" fillId="0" borderId="0" xfId="1" applyFont="1" applyAlignment="1">
      <alignment horizontal="right"/>
    </xf>
    <xf numFmtId="0" fontId="8" fillId="0" borderId="0" xfId="1" applyFont="1" applyBorder="1" applyAlignment="1">
      <alignment wrapText="1"/>
    </xf>
    <xf numFmtId="0" fontId="1" fillId="0" borderId="0" xfId="1" applyBorder="1"/>
    <xf numFmtId="3" fontId="8" fillId="0" borderId="0" xfId="1" applyNumberFormat="1" applyFont="1" applyBorder="1"/>
    <xf numFmtId="0" fontId="4" fillId="0" borderId="0" xfId="1" applyFont="1"/>
    <xf numFmtId="49" fontId="4" fillId="0" borderId="0" xfId="1" applyNumberFormat="1" applyFont="1" applyAlignment="1">
      <alignment horizontal="center" wrapText="1"/>
    </xf>
    <xf numFmtId="3" fontId="7" fillId="0" borderId="0" xfId="0" applyNumberFormat="1" applyFont="1"/>
    <xf numFmtId="0" fontId="0" fillId="0" borderId="0" xfId="0" applyAlignment="1">
      <alignment horizontal="center" wrapText="1"/>
    </xf>
    <xf numFmtId="3" fontId="9" fillId="0" borderId="29" xfId="0" quotePrefix="1" applyNumberFormat="1" applyFont="1" applyBorder="1" applyAlignment="1">
      <alignment horizontal="left"/>
    </xf>
    <xf numFmtId="3" fontId="15" fillId="0" borderId="0" xfId="0" applyNumberFormat="1" applyFont="1" applyBorder="1"/>
    <xf numFmtId="3" fontId="15" fillId="0" borderId="0" xfId="0" applyNumberFormat="1" applyFont="1" applyBorder="1" applyAlignment="1">
      <alignment wrapText="1"/>
    </xf>
    <xf numFmtId="3" fontId="15" fillId="0" borderId="0" xfId="0" applyNumberFormat="1" applyFont="1"/>
    <xf numFmtId="3" fontId="2" fillId="0" borderId="0" xfId="0" applyNumberFormat="1" applyFont="1" applyAlignment="1">
      <alignment horizontal="left"/>
    </xf>
    <xf numFmtId="3" fontId="9" fillId="0" borderId="0" xfId="0" quotePrefix="1" applyNumberFormat="1" applyFont="1" applyAlignment="1">
      <alignment horizontal="left"/>
    </xf>
    <xf numFmtId="0" fontId="17" fillId="0" borderId="0" xfId="0" applyNumberFormat="1" applyFont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43" fontId="15" fillId="0" borderId="0" xfId="3" applyFont="1" applyBorder="1"/>
    <xf numFmtId="43" fontId="9" fillId="0" borderId="0" xfId="3" applyFont="1" applyBorder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3" fontId="7" fillId="0" borderId="0" xfId="0" applyNumberFormat="1" applyFont="1" applyAlignment="1">
      <alignment wrapText="1"/>
    </xf>
    <xf numFmtId="3" fontId="7" fillId="0" borderId="0" xfId="0" applyNumberFormat="1" applyFont="1" applyBorder="1"/>
    <xf numFmtId="0" fontId="19" fillId="0" borderId="0" xfId="0" applyNumberFormat="1" applyFont="1" applyBorder="1" applyAlignment="1">
      <alignment horizontal="center" wrapText="1"/>
    </xf>
    <xf numFmtId="3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1" fontId="7" fillId="0" borderId="0" xfId="0" applyNumberFormat="1" applyFont="1"/>
    <xf numFmtId="0" fontId="0" fillId="5" borderId="28" xfId="0" applyFill="1" applyBorder="1"/>
    <xf numFmtId="0" fontId="22" fillId="0" borderId="0" xfId="0" applyFont="1"/>
    <xf numFmtId="3" fontId="17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 wrapText="1"/>
    </xf>
    <xf numFmtId="3" fontId="19" fillId="0" borderId="0" xfId="0" applyNumberFormat="1" applyFont="1"/>
    <xf numFmtId="3" fontId="16" fillId="4" borderId="0" xfId="0" applyNumberFormat="1" applyFont="1" applyFill="1" applyBorder="1" applyAlignment="1">
      <alignment horizontal="center" vertical="center" wrapText="1"/>
    </xf>
    <xf numFmtId="0" fontId="22" fillId="0" borderId="0" xfId="0" quotePrefix="1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0" fillId="4" borderId="0" xfId="0" applyFill="1"/>
    <xf numFmtId="0" fontId="22" fillId="4" borderId="0" xfId="0" applyFont="1" applyFill="1"/>
    <xf numFmtId="0" fontId="22" fillId="4" borderId="0" xfId="0" applyFont="1" applyFill="1" applyAlignment="1">
      <alignment wrapText="1"/>
    </xf>
    <xf numFmtId="0" fontId="23" fillId="0" borderId="0" xfId="0" applyFont="1"/>
    <xf numFmtId="3" fontId="18" fillId="0" borderId="0" xfId="0" applyNumberFormat="1" applyFont="1" applyBorder="1" applyAlignment="1">
      <alignment horizontal="center" vertical="center" wrapText="1"/>
    </xf>
    <xf numFmtId="0" fontId="0" fillId="6" borderId="0" xfId="0" applyFill="1"/>
    <xf numFmtId="3" fontId="24" fillId="4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/>
    <xf numFmtId="3" fontId="15" fillId="4" borderId="0" xfId="0" applyNumberFormat="1" applyFont="1" applyFill="1"/>
    <xf numFmtId="43" fontId="9" fillId="4" borderId="0" xfId="3" applyFont="1" applyFill="1" applyBorder="1"/>
    <xf numFmtId="3" fontId="7" fillId="4" borderId="0" xfId="0" applyNumberFormat="1" applyFont="1" applyFill="1"/>
    <xf numFmtId="0" fontId="22" fillId="0" borderId="0" xfId="0" quotePrefix="1" applyFont="1" applyAlignment="1">
      <alignment wrapText="1"/>
    </xf>
    <xf numFmtId="0" fontId="22" fillId="0" borderId="0" xfId="0" applyFont="1" applyAlignment="1">
      <alignment wrapText="1"/>
    </xf>
    <xf numFmtId="3" fontId="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/>
    <xf numFmtId="3" fontId="6" fillId="0" borderId="0" xfId="0" applyNumberFormat="1" applyFont="1"/>
    <xf numFmtId="3" fontId="8" fillId="0" borderId="0" xfId="0" applyNumberFormat="1" applyFont="1"/>
    <xf numFmtId="3" fontId="25" fillId="0" borderId="0" xfId="0" applyNumberFormat="1" applyFont="1" applyAlignment="1">
      <alignment wrapText="1"/>
    </xf>
    <xf numFmtId="0" fontId="6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3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25" xfId="0" applyNumberFormat="1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0" fontId="6" fillId="4" borderId="0" xfId="0" applyNumberFormat="1" applyFont="1" applyFill="1" applyBorder="1" applyAlignment="1">
      <alignment horizontal="center"/>
    </xf>
    <xf numFmtId="0" fontId="8" fillId="4" borderId="0" xfId="0" quotePrefix="1" applyNumberFormat="1" applyFont="1" applyFill="1" applyBorder="1" applyAlignment="1">
      <alignment horizontal="center" vertical="justify"/>
    </xf>
    <xf numFmtId="4" fontId="8" fillId="4" borderId="0" xfId="0" applyNumberFormat="1" applyFont="1" applyFill="1" applyBorder="1"/>
    <xf numFmtId="3" fontId="8" fillId="4" borderId="0" xfId="0" applyNumberFormat="1" applyFont="1" applyFill="1" applyBorder="1"/>
    <xf numFmtId="0" fontId="8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0" fillId="0" borderId="0" xfId="0" applyFont="1"/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0" fontId="6" fillId="0" borderId="29" xfId="0" applyNumberFormat="1" applyFont="1" applyBorder="1" applyAlignment="1">
      <alignment horizontal="center"/>
    </xf>
    <xf numFmtId="0" fontId="6" fillId="0" borderId="0" xfId="0" applyNumberFormat="1" applyFont="1"/>
    <xf numFmtId="3" fontId="10" fillId="0" borderId="0" xfId="0" applyNumberFormat="1" applyFont="1" applyAlignment="1">
      <alignment horizontal="center"/>
    </xf>
    <xf numFmtId="3" fontId="6" fillId="4" borderId="0" xfId="0" applyNumberFormat="1" applyFont="1" applyFill="1" applyBorder="1"/>
    <xf numFmtId="0" fontId="10" fillId="0" borderId="0" xfId="0" applyFont="1"/>
    <xf numFmtId="0" fontId="10" fillId="4" borderId="0" xfId="0" applyFont="1" applyFill="1"/>
    <xf numFmtId="0" fontId="0" fillId="4" borderId="0" xfId="0" applyFont="1" applyFill="1"/>
    <xf numFmtId="3" fontId="17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" fillId="0" borderId="0" xfId="1" applyFont="1"/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wrapText="1"/>
    </xf>
    <xf numFmtId="4" fontId="6" fillId="7" borderId="9" xfId="0" applyNumberFormat="1" applyFont="1" applyFill="1" applyBorder="1" applyAlignment="1">
      <alignment wrapText="1"/>
    </xf>
    <xf numFmtId="4" fontId="6" fillId="7" borderId="9" xfId="0" applyNumberFormat="1" applyFont="1" applyFill="1" applyBorder="1"/>
    <xf numFmtId="4" fontId="6" fillId="7" borderId="1" xfId="0" applyNumberFormat="1" applyFont="1" applyFill="1" applyBorder="1"/>
    <xf numFmtId="4" fontId="6" fillId="7" borderId="33" xfId="0" applyNumberFormat="1" applyFont="1" applyFill="1" applyBorder="1"/>
    <xf numFmtId="4" fontId="6" fillId="7" borderId="25" xfId="0" applyNumberFormat="1" applyFont="1" applyFill="1" applyBorder="1"/>
    <xf numFmtId="4" fontId="6" fillId="4" borderId="9" xfId="0" applyNumberFormat="1" applyFont="1" applyFill="1" applyBorder="1"/>
    <xf numFmtId="4" fontId="6" fillId="4" borderId="1" xfId="0" applyNumberFormat="1" applyFont="1" applyFill="1" applyBorder="1"/>
    <xf numFmtId="4" fontId="6" fillId="4" borderId="33" xfId="0" applyNumberFormat="1" applyFont="1" applyFill="1" applyBorder="1"/>
    <xf numFmtId="4" fontId="6" fillId="4" borderId="25" xfId="0" applyNumberFormat="1" applyFont="1" applyFill="1" applyBorder="1"/>
    <xf numFmtId="4" fontId="6" fillId="0" borderId="9" xfId="0" applyNumberFormat="1" applyFont="1" applyBorder="1"/>
    <xf numFmtId="4" fontId="6" fillId="0" borderId="1" xfId="0" applyNumberFormat="1" applyFont="1" applyBorder="1"/>
    <xf numFmtId="4" fontId="6" fillId="0" borderId="33" xfId="0" applyNumberFormat="1" applyFont="1" applyBorder="1"/>
    <xf numFmtId="4" fontId="6" fillId="0" borderId="25" xfId="0" applyNumberFormat="1" applyFont="1" applyBorder="1"/>
    <xf numFmtId="4" fontId="6" fillId="0" borderId="9" xfId="0" applyNumberFormat="1" applyFont="1" applyFill="1" applyBorder="1"/>
    <xf numFmtId="3" fontId="2" fillId="0" borderId="0" xfId="0" applyNumberFormat="1" applyFont="1" applyAlignment="1">
      <alignment wrapText="1"/>
    </xf>
    <xf numFmtId="0" fontId="0" fillId="0" borderId="0" xfId="0" applyBorder="1"/>
    <xf numFmtId="0" fontId="22" fillId="0" borderId="0" xfId="0" applyFont="1" applyBorder="1"/>
    <xf numFmtId="0" fontId="0" fillId="0" borderId="0" xfId="0" applyFont="1" applyBorder="1"/>
    <xf numFmtId="0" fontId="13" fillId="4" borderId="0" xfId="0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8" borderId="30" xfId="0" quotePrefix="1" applyNumberFormat="1" applyFont="1" applyFill="1" applyBorder="1" applyAlignment="1">
      <alignment horizontal="center" vertical="center" wrapText="1"/>
    </xf>
    <xf numFmtId="0" fontId="8" fillId="8" borderId="31" xfId="0" applyNumberFormat="1" applyFont="1" applyFill="1" applyBorder="1" applyAlignment="1">
      <alignment horizontal="center" vertical="center" wrapText="1"/>
    </xf>
    <xf numFmtId="3" fontId="8" fillId="8" borderId="31" xfId="0" applyNumberFormat="1" applyFont="1" applyFill="1" applyBorder="1" applyAlignment="1">
      <alignment horizontal="center" vertical="center" wrapText="1"/>
    </xf>
    <xf numFmtId="3" fontId="8" fillId="9" borderId="2" xfId="0" applyNumberFormat="1" applyFont="1" applyFill="1" applyBorder="1" applyAlignment="1">
      <alignment horizontal="center" wrapText="1"/>
    </xf>
    <xf numFmtId="3" fontId="8" fillId="9" borderId="2" xfId="0" applyNumberFormat="1" applyFont="1" applyFill="1" applyBorder="1" applyAlignment="1">
      <alignment horizontal="center"/>
    </xf>
    <xf numFmtId="0" fontId="8" fillId="9" borderId="2" xfId="0" applyNumberFormat="1" applyFont="1" applyFill="1" applyBorder="1" applyAlignment="1">
      <alignment horizontal="center" vertical="center" wrapText="1"/>
    </xf>
    <xf numFmtId="3" fontId="8" fillId="9" borderId="8" xfId="0" applyNumberFormat="1" applyFont="1" applyFill="1" applyBorder="1" applyAlignment="1">
      <alignment horizontal="center" wrapText="1"/>
    </xf>
    <xf numFmtId="3" fontId="27" fillId="8" borderId="39" xfId="0" applyNumberFormat="1" applyFont="1" applyFill="1" applyBorder="1" applyAlignment="1">
      <alignment horizontal="center" vertical="center"/>
    </xf>
    <xf numFmtId="3" fontId="8" fillId="8" borderId="26" xfId="0" applyNumberFormat="1" applyFont="1" applyFill="1" applyBorder="1" applyAlignment="1">
      <alignment horizontal="center" vertical="center"/>
    </xf>
    <xf numFmtId="3" fontId="8" fillId="8" borderId="41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/>
    </xf>
    <xf numFmtId="4" fontId="8" fillId="8" borderId="26" xfId="0" applyNumberFormat="1" applyFont="1" applyFill="1" applyBorder="1"/>
    <xf numFmtId="4" fontId="8" fillId="8" borderId="41" xfId="0" applyNumberFormat="1" applyFont="1" applyFill="1" applyBorder="1"/>
    <xf numFmtId="0" fontId="8" fillId="9" borderId="15" xfId="0" applyNumberFormat="1" applyFont="1" applyFill="1" applyBorder="1" applyAlignment="1">
      <alignment horizontal="center"/>
    </xf>
    <xf numFmtId="4" fontId="8" fillId="9" borderId="15" xfId="0" applyNumberFormat="1" applyFont="1" applyFill="1" applyBorder="1"/>
    <xf numFmtId="4" fontId="8" fillId="9" borderId="1" xfId="0" applyNumberFormat="1" applyFont="1" applyFill="1" applyBorder="1"/>
    <xf numFmtId="0" fontId="8" fillId="9" borderId="1" xfId="0" applyNumberFormat="1" applyFont="1" applyFill="1" applyBorder="1" applyAlignment="1">
      <alignment horizontal="center" wrapText="1"/>
    </xf>
    <xf numFmtId="4" fontId="8" fillId="9" borderId="1" xfId="0" applyNumberFormat="1" applyFont="1" applyFill="1" applyBorder="1" applyAlignment="1">
      <alignment wrapText="1"/>
    </xf>
    <xf numFmtId="0" fontId="8" fillId="9" borderId="15" xfId="0" applyNumberFormat="1" applyFont="1" applyFill="1" applyBorder="1" applyAlignment="1">
      <alignment horizontal="center" wrapText="1" shrinkToFit="1"/>
    </xf>
    <xf numFmtId="49" fontId="6" fillId="0" borderId="33" xfId="0" applyNumberFormat="1" applyFont="1" applyBorder="1" applyAlignment="1">
      <alignment horizontal="center" shrinkToFit="1"/>
    </xf>
    <xf numFmtId="0" fontId="6" fillId="8" borderId="39" xfId="0" applyNumberFormat="1" applyFont="1" applyFill="1" applyBorder="1" applyAlignment="1">
      <alignment horizontal="center"/>
    </xf>
    <xf numFmtId="0" fontId="8" fillId="8" borderId="26" xfId="0" quotePrefix="1" applyNumberFormat="1" applyFont="1" applyFill="1" applyBorder="1" applyAlignment="1">
      <alignment horizontal="center" vertical="justify"/>
    </xf>
    <xf numFmtId="0" fontId="8" fillId="9" borderId="39" xfId="0" applyNumberFormat="1" applyFont="1" applyFill="1" applyBorder="1" applyAlignment="1">
      <alignment horizontal="center"/>
    </xf>
    <xf numFmtId="0" fontId="8" fillId="9" borderId="26" xfId="0" applyNumberFormat="1" applyFont="1" applyFill="1" applyBorder="1" applyAlignment="1">
      <alignment horizontal="center"/>
    </xf>
    <xf numFmtId="4" fontId="8" fillId="9" borderId="26" xfId="0" applyNumberFormat="1" applyFont="1" applyFill="1" applyBorder="1"/>
    <xf numFmtId="4" fontId="8" fillId="9" borderId="41" xfId="0" applyNumberFormat="1" applyFont="1" applyFill="1" applyBorder="1"/>
    <xf numFmtId="0" fontId="6" fillId="0" borderId="8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4" fontId="8" fillId="4" borderId="22" xfId="0" applyNumberFormat="1" applyFont="1" applyFill="1" applyBorder="1"/>
    <xf numFmtId="0" fontId="8" fillId="9" borderId="14" xfId="0" applyNumberFormat="1" applyFont="1" applyFill="1" applyBorder="1" applyAlignment="1">
      <alignment horizontal="center"/>
    </xf>
    <xf numFmtId="4" fontId="8" fillId="9" borderId="18" xfId="0" applyNumberFormat="1" applyFont="1" applyFill="1" applyBorder="1"/>
    <xf numFmtId="4" fontId="8" fillId="4" borderId="20" xfId="0" applyNumberFormat="1" applyFont="1" applyFill="1" applyBorder="1"/>
    <xf numFmtId="0" fontId="8" fillId="9" borderId="2" xfId="0" applyNumberFormat="1" applyFont="1" applyFill="1" applyBorder="1" applyAlignment="1">
      <alignment horizontal="center"/>
    </xf>
    <xf numFmtId="4" fontId="8" fillId="9" borderId="22" xfId="0" applyNumberFormat="1" applyFont="1" applyFill="1" applyBorder="1"/>
    <xf numFmtId="0" fontId="6" fillId="0" borderId="12" xfId="0" applyNumberFormat="1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4" fontId="8" fillId="4" borderId="37" xfId="0" applyNumberFormat="1" applyFont="1" applyFill="1" applyBorder="1"/>
    <xf numFmtId="4" fontId="6" fillId="4" borderId="22" xfId="0" applyNumberFormat="1" applyFont="1" applyFill="1" applyBorder="1"/>
    <xf numFmtId="4" fontId="6" fillId="4" borderId="20" xfId="0" applyNumberFormat="1" applyFont="1" applyFill="1" applyBorder="1" applyAlignment="1">
      <alignment horizontal="right"/>
    </xf>
    <xf numFmtId="4" fontId="8" fillId="9" borderId="9" xfId="3" applyNumberFormat="1" applyFont="1" applyFill="1" applyBorder="1" applyAlignment="1">
      <alignment horizontal="right"/>
    </xf>
    <xf numFmtId="4" fontId="8" fillId="9" borderId="20" xfId="3" applyNumberFormat="1" applyFont="1" applyFill="1" applyBorder="1" applyAlignment="1">
      <alignment horizontal="right"/>
    </xf>
    <xf numFmtId="4" fontId="8" fillId="9" borderId="1" xfId="3" applyNumberFormat="1" applyFont="1" applyFill="1" applyBorder="1" applyAlignment="1">
      <alignment horizontal="right"/>
    </xf>
    <xf numFmtId="4" fontId="8" fillId="9" borderId="22" xfId="3" applyNumberFormat="1" applyFont="1" applyFill="1" applyBorder="1" applyAlignment="1">
      <alignment horizontal="right"/>
    </xf>
    <xf numFmtId="4" fontId="8" fillId="9" borderId="33" xfId="3" applyNumberFormat="1" applyFont="1" applyFill="1" applyBorder="1" applyAlignment="1">
      <alignment horizontal="right"/>
    </xf>
    <xf numFmtId="4" fontId="8" fillId="9" borderId="37" xfId="3" applyNumberFormat="1" applyFont="1" applyFill="1" applyBorder="1" applyAlignment="1">
      <alignment horizontal="right"/>
    </xf>
    <xf numFmtId="4" fontId="8" fillId="9" borderId="48" xfId="3" applyNumberFormat="1" applyFont="1" applyFill="1" applyBorder="1" applyAlignment="1">
      <alignment horizontal="right"/>
    </xf>
    <xf numFmtId="4" fontId="8" fillId="9" borderId="23" xfId="3" applyNumberFormat="1" applyFont="1" applyFill="1" applyBorder="1" applyAlignment="1">
      <alignment horizontal="right"/>
    </xf>
    <xf numFmtId="4" fontId="8" fillId="9" borderId="49" xfId="3" applyNumberFormat="1" applyFont="1" applyFill="1" applyBorder="1" applyAlignment="1">
      <alignment horizontal="right"/>
    </xf>
    <xf numFmtId="0" fontId="21" fillId="10" borderId="6" xfId="0" applyFont="1" applyFill="1" applyBorder="1" applyAlignment="1">
      <alignment horizontal="left" wrapText="1"/>
    </xf>
    <xf numFmtId="0" fontId="21" fillId="10" borderId="24" xfId="0" applyFont="1" applyFill="1" applyBorder="1" applyAlignment="1">
      <alignment horizontal="right" vertical="center" wrapText="1"/>
    </xf>
    <xf numFmtId="0" fontId="21" fillId="10" borderId="3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left" wrapText="1"/>
    </xf>
    <xf numFmtId="0" fontId="21" fillId="3" borderId="12" xfId="0" applyFont="1" applyFill="1" applyBorder="1" applyAlignment="1">
      <alignment horizontal="left" wrapText="1"/>
    </xf>
    <xf numFmtId="0" fontId="21" fillId="3" borderId="3" xfId="0" applyFont="1" applyFill="1" applyBorder="1" applyAlignment="1">
      <alignment horizontal="left" wrapText="1"/>
    </xf>
    <xf numFmtId="0" fontId="21" fillId="3" borderId="2" xfId="0" applyFont="1" applyFill="1" applyBorder="1" applyAlignment="1">
      <alignment horizontal="center" wrapText="1"/>
    </xf>
    <xf numFmtId="0" fontId="21" fillId="3" borderId="47" xfId="0" applyFont="1" applyFill="1" applyBorder="1" applyAlignment="1">
      <alignment horizontal="left" wrapText="1"/>
    </xf>
    <xf numFmtId="0" fontId="21" fillId="3" borderId="35" xfId="0" applyFont="1" applyFill="1" applyBorder="1" applyAlignment="1">
      <alignment horizontal="left" wrapText="1"/>
    </xf>
    <xf numFmtId="4" fontId="22" fillId="2" borderId="5" xfId="0" applyNumberFormat="1" applyFont="1" applyFill="1" applyBorder="1"/>
    <xf numFmtId="4" fontId="22" fillId="2" borderId="36" xfId="0" applyNumberFormat="1" applyFont="1" applyFill="1" applyBorder="1"/>
    <xf numFmtId="4" fontId="22" fillId="2" borderId="1" xfId="0" applyNumberFormat="1" applyFont="1" applyFill="1" applyBorder="1"/>
    <xf numFmtId="4" fontId="22" fillId="2" borderId="22" xfId="0" applyNumberFormat="1" applyFont="1" applyFill="1" applyBorder="1"/>
    <xf numFmtId="4" fontId="22" fillId="2" borderId="25" xfId="0" applyNumberFormat="1" applyFont="1" applyFill="1" applyBorder="1"/>
    <xf numFmtId="4" fontId="22" fillId="2" borderId="33" xfId="0" applyNumberFormat="1" applyFont="1" applyFill="1" applyBorder="1"/>
    <xf numFmtId="4" fontId="22" fillId="2" borderId="37" xfId="0" applyNumberFormat="1" applyFont="1" applyFill="1" applyBorder="1"/>
    <xf numFmtId="4" fontId="22" fillId="2" borderId="15" xfId="0" applyNumberFormat="1" applyFont="1" applyFill="1" applyBorder="1"/>
    <xf numFmtId="4" fontId="22" fillId="2" borderId="18" xfId="0" applyNumberFormat="1" applyFont="1" applyFill="1" applyBorder="1"/>
    <xf numFmtId="0" fontId="28" fillId="6" borderId="34" xfId="0" applyFont="1" applyFill="1" applyBorder="1"/>
    <xf numFmtId="0" fontId="29" fillId="6" borderId="0" xfId="0" applyFont="1" applyFill="1"/>
    <xf numFmtId="0" fontId="9" fillId="5" borderId="34" xfId="0" applyFont="1" applyFill="1" applyBorder="1"/>
    <xf numFmtId="0" fontId="30" fillId="4" borderId="0" xfId="0" applyFont="1" applyFill="1" applyAlignment="1">
      <alignment wrapText="1"/>
    </xf>
    <xf numFmtId="0" fontId="30" fillId="0" borderId="0" xfId="0" quotePrefix="1" applyFont="1" applyAlignment="1">
      <alignment wrapText="1"/>
    </xf>
    <xf numFmtId="0" fontId="30" fillId="0" borderId="0" xfId="0" applyFont="1" applyAlignment="1">
      <alignment wrapText="1"/>
    </xf>
    <xf numFmtId="0" fontId="31" fillId="0" borderId="0" xfId="0" applyNumberFormat="1" applyFont="1" applyBorder="1" applyAlignment="1">
      <alignment horizontal="center"/>
    </xf>
    <xf numFmtId="0" fontId="30" fillId="0" borderId="0" xfId="0" applyFont="1"/>
    <xf numFmtId="3" fontId="31" fillId="0" borderId="0" xfId="0" applyNumberFormat="1" applyFont="1" applyBorder="1" applyAlignment="1">
      <alignment horizontal="center"/>
    </xf>
    <xf numFmtId="3" fontId="31" fillId="4" borderId="0" xfId="0" applyNumberFormat="1" applyFont="1" applyFill="1" applyBorder="1"/>
    <xf numFmtId="0" fontId="31" fillId="0" borderId="29" xfId="0" applyNumberFormat="1" applyFont="1" applyBorder="1" applyAlignment="1">
      <alignment horizontal="center"/>
    </xf>
    <xf numFmtId="3" fontId="30" fillId="0" borderId="0" xfId="0" applyNumberFormat="1" applyFont="1" applyBorder="1" applyAlignment="1">
      <alignment horizontal="center" wrapText="1"/>
    </xf>
    <xf numFmtId="3" fontId="30" fillId="4" borderId="0" xfId="0" applyNumberFormat="1" applyFont="1" applyFill="1" applyBorder="1"/>
    <xf numFmtId="0" fontId="32" fillId="0" borderId="0" xfId="0" applyFont="1" applyAlignment="1">
      <alignment horizontal="center"/>
    </xf>
    <xf numFmtId="0" fontId="32" fillId="0" borderId="0" xfId="0" applyFont="1"/>
    <xf numFmtId="0" fontId="32" fillId="4" borderId="0" xfId="0" applyFont="1" applyFill="1"/>
    <xf numFmtId="0" fontId="30" fillId="4" borderId="0" xfId="0" applyFont="1" applyFill="1"/>
    <xf numFmtId="4" fontId="8" fillId="11" borderId="9" xfId="0" applyNumberFormat="1" applyFont="1" applyFill="1" applyBorder="1"/>
    <xf numFmtId="4" fontId="8" fillId="11" borderId="38" xfId="0" applyNumberFormat="1" applyFont="1" applyFill="1" applyBorder="1" applyAlignment="1">
      <alignment horizontal="left" wrapText="1"/>
    </xf>
    <xf numFmtId="4" fontId="8" fillId="11" borderId="7" xfId="0" applyNumberFormat="1" applyFont="1" applyFill="1" applyBorder="1" applyAlignment="1">
      <alignment horizontal="left"/>
    </xf>
    <xf numFmtId="4" fontId="8" fillId="11" borderId="16" xfId="0" applyNumberFormat="1" applyFont="1" applyFill="1" applyBorder="1" applyAlignment="1">
      <alignment horizontal="center" wrapText="1"/>
    </xf>
    <xf numFmtId="4" fontId="8" fillId="11" borderId="16" xfId="0" applyNumberFormat="1" applyFont="1" applyFill="1" applyBorder="1" applyAlignment="1">
      <alignment wrapText="1"/>
    </xf>
    <xf numFmtId="4" fontId="8" fillId="11" borderId="28" xfId="0" applyNumberFormat="1" applyFont="1" applyFill="1" applyBorder="1" applyAlignment="1">
      <alignment vertical="center"/>
    </xf>
    <xf numFmtId="4" fontId="8" fillId="11" borderId="10" xfId="0" applyNumberFormat="1" applyFont="1" applyFill="1" applyBorder="1"/>
    <xf numFmtId="0" fontId="8" fillId="11" borderId="50" xfId="0" applyFont="1" applyFill="1" applyBorder="1" applyAlignment="1">
      <alignment horizontal="center" wrapText="1"/>
    </xf>
    <xf numFmtId="4" fontId="8" fillId="11" borderId="7" xfId="0" applyNumberFormat="1" applyFont="1" applyFill="1" applyBorder="1" applyAlignment="1"/>
    <xf numFmtId="0" fontId="8" fillId="11" borderId="39" xfId="0" applyFont="1" applyFill="1" applyBorder="1" applyAlignment="1">
      <alignment horizontal="center"/>
    </xf>
    <xf numFmtId="4" fontId="8" fillId="11" borderId="26" xfId="0" applyNumberFormat="1" applyFont="1" applyFill="1" applyBorder="1"/>
    <xf numFmtId="4" fontId="8" fillId="11" borderId="41" xfId="0" applyNumberFormat="1" applyFont="1" applyFill="1" applyBorder="1"/>
    <xf numFmtId="0" fontId="6" fillId="2" borderId="42" xfId="1" applyFont="1" applyFill="1" applyBorder="1"/>
    <xf numFmtId="49" fontId="6" fillId="2" borderId="31" xfId="1" applyNumberFormat="1" applyFont="1" applyFill="1" applyBorder="1" applyAlignment="1">
      <alignment horizontal="right" wrapText="1"/>
    </xf>
    <xf numFmtId="4" fontId="6" fillId="2" borderId="5" xfId="1" applyNumberFormat="1" applyFont="1" applyFill="1" applyBorder="1" applyAlignment="1">
      <alignment horizontal="right" wrapText="1"/>
    </xf>
    <xf numFmtId="4" fontId="6" fillId="2" borderId="31" xfId="1" applyNumberFormat="1" applyFont="1" applyFill="1" applyBorder="1" applyAlignment="1">
      <alignment horizontal="right" wrapText="1"/>
    </xf>
    <xf numFmtId="4" fontId="6" fillId="2" borderId="36" xfId="1" applyNumberFormat="1" applyFont="1" applyFill="1" applyBorder="1" applyAlignment="1">
      <alignment horizontal="right" wrapText="1"/>
    </xf>
    <xf numFmtId="0" fontId="6" fillId="2" borderId="21" xfId="1" applyFont="1" applyFill="1" applyBorder="1"/>
    <xf numFmtId="49" fontId="6" fillId="2" borderId="1" xfId="1" applyNumberFormat="1" applyFont="1" applyFill="1" applyBorder="1" applyAlignment="1">
      <alignment horizontal="right" wrapText="1"/>
    </xf>
    <xf numFmtId="4" fontId="6" fillId="2" borderId="1" xfId="1" applyNumberFormat="1" applyFont="1" applyFill="1" applyBorder="1" applyAlignment="1">
      <alignment horizontal="right" wrapText="1"/>
    </xf>
    <xf numFmtId="4" fontId="6" fillId="2" borderId="20" xfId="1" applyNumberFormat="1" applyFont="1" applyFill="1" applyBorder="1" applyAlignment="1">
      <alignment horizontal="right" wrapText="1"/>
    </xf>
    <xf numFmtId="0" fontId="6" fillId="2" borderId="21" xfId="1" applyFont="1" applyFill="1" applyBorder="1" applyAlignment="1">
      <alignment wrapText="1"/>
    </xf>
    <xf numFmtId="4" fontId="6" fillId="2" borderId="22" xfId="1" applyNumberFormat="1" applyFont="1" applyFill="1" applyBorder="1" applyAlignment="1">
      <alignment horizontal="right" wrapText="1"/>
    </xf>
    <xf numFmtId="4" fontId="5" fillId="2" borderId="1" xfId="1" applyNumberFormat="1" applyFont="1" applyFill="1" applyBorder="1" applyAlignment="1">
      <alignment horizontal="right"/>
    </xf>
    <xf numFmtId="3" fontId="6" fillId="2" borderId="2" xfId="1" applyNumberFormat="1" applyFont="1" applyFill="1" applyBorder="1" applyAlignment="1">
      <alignment horizontal="left"/>
    </xf>
    <xf numFmtId="0" fontId="5" fillId="2" borderId="1" xfId="1" applyFont="1" applyFill="1" applyBorder="1"/>
    <xf numFmtId="4" fontId="6" fillId="2" borderId="1" xfId="1" applyNumberFormat="1" applyFont="1" applyFill="1" applyBorder="1" applyAlignment="1">
      <alignment horizontal="right"/>
    </xf>
    <xf numFmtId="3" fontId="5" fillId="2" borderId="1" xfId="1" applyNumberFormat="1" applyFont="1" applyFill="1" applyBorder="1" applyAlignment="1">
      <alignment horizontal="right"/>
    </xf>
    <xf numFmtId="4" fontId="6" fillId="2" borderId="22" xfId="1" applyNumberFormat="1" applyFont="1" applyFill="1" applyBorder="1" applyAlignment="1">
      <alignment horizontal="right"/>
    </xf>
    <xf numFmtId="0" fontId="7" fillId="2" borderId="2" xfId="1" applyNumberFormat="1" applyFont="1" applyFill="1" applyBorder="1" applyAlignment="1">
      <alignment horizontal="left"/>
    </xf>
    <xf numFmtId="3" fontId="6" fillId="2" borderId="1" xfId="1" applyNumberFormat="1" applyFont="1" applyFill="1" applyBorder="1" applyAlignment="1">
      <alignment horizontal="right"/>
    </xf>
    <xf numFmtId="3" fontId="6" fillId="2" borderId="3" xfId="1" applyNumberFormat="1" applyFont="1" applyFill="1" applyBorder="1" applyAlignment="1">
      <alignment horizontal="right"/>
    </xf>
    <xf numFmtId="3" fontId="8" fillId="2" borderId="33" xfId="1" applyNumberFormat="1" applyFont="1" applyFill="1" applyBorder="1" applyAlignment="1">
      <alignment horizontal="right"/>
    </xf>
    <xf numFmtId="4" fontId="8" fillId="2" borderId="45" xfId="1" applyNumberFormat="1" applyFont="1" applyFill="1" applyBorder="1" applyAlignment="1">
      <alignment horizontal="right"/>
    </xf>
    <xf numFmtId="4" fontId="8" fillId="2" borderId="37" xfId="1" applyNumberFormat="1" applyFont="1" applyFill="1" applyBorder="1" applyAlignment="1">
      <alignment horizontal="right" wrapText="1"/>
    </xf>
    <xf numFmtId="0" fontId="2" fillId="8" borderId="16" xfId="1" applyFont="1" applyFill="1" applyBorder="1"/>
    <xf numFmtId="49" fontId="3" fillId="8" borderId="26" xfId="1" applyNumberFormat="1" applyFont="1" applyFill="1" applyBorder="1" applyAlignment="1">
      <alignment horizontal="center" wrapText="1"/>
    </xf>
    <xf numFmtId="49" fontId="3" fillId="8" borderId="27" xfId="1" applyNumberFormat="1" applyFont="1" applyFill="1" applyBorder="1" applyAlignment="1">
      <alignment horizontal="center" vertical="center" wrapText="1"/>
    </xf>
    <xf numFmtId="49" fontId="3" fillId="8" borderId="26" xfId="1" applyNumberFormat="1" applyFont="1" applyFill="1" applyBorder="1" applyAlignment="1">
      <alignment horizontal="center" vertical="center" wrapText="1"/>
    </xf>
    <xf numFmtId="0" fontId="2" fillId="8" borderId="42" xfId="1" applyFont="1" applyFill="1" applyBorder="1"/>
    <xf numFmtId="49" fontId="3" fillId="8" borderId="31" xfId="1" applyNumberFormat="1" applyFont="1" applyFill="1" applyBorder="1" applyAlignment="1">
      <alignment horizontal="center" wrapText="1"/>
    </xf>
    <xf numFmtId="49" fontId="3" fillId="8" borderId="43" xfId="1" applyNumberFormat="1" applyFont="1" applyFill="1" applyBorder="1" applyAlignment="1">
      <alignment horizontal="center" vertical="center" wrapText="1"/>
    </xf>
    <xf numFmtId="49" fontId="3" fillId="8" borderId="31" xfId="1" applyNumberFormat="1" applyFont="1" applyFill="1" applyBorder="1" applyAlignment="1">
      <alignment horizontal="center" vertical="center" wrapText="1"/>
    </xf>
    <xf numFmtId="49" fontId="3" fillId="8" borderId="44" xfId="1" applyNumberFormat="1" applyFont="1" applyFill="1" applyBorder="1" applyAlignment="1">
      <alignment horizontal="center" vertical="center" wrapText="1"/>
    </xf>
    <xf numFmtId="0" fontId="8" fillId="11" borderId="6" xfId="1" applyFont="1" applyFill="1" applyBorder="1" applyAlignment="1">
      <alignment wrapText="1"/>
    </xf>
    <xf numFmtId="0" fontId="1" fillId="11" borderId="7" xfId="1" applyFill="1" applyBorder="1"/>
    <xf numFmtId="4" fontId="8" fillId="11" borderId="19" xfId="1" applyNumberFormat="1" applyFont="1" applyFill="1" applyBorder="1"/>
    <xf numFmtId="4" fontId="8" fillId="11" borderId="46" xfId="1" applyNumberFormat="1" applyFont="1" applyFill="1" applyBorder="1"/>
    <xf numFmtId="0" fontId="9" fillId="11" borderId="16" xfId="1" applyFont="1" applyFill="1" applyBorder="1"/>
    <xf numFmtId="0" fontId="9" fillId="11" borderId="17" xfId="1" applyFont="1" applyFill="1" applyBorder="1"/>
    <xf numFmtId="4" fontId="9" fillId="11" borderId="26" xfId="1" applyNumberFormat="1" applyFont="1" applyFill="1" applyBorder="1"/>
    <xf numFmtId="0" fontId="9" fillId="11" borderId="39" xfId="1" applyNumberFormat="1" applyFont="1" applyFill="1" applyBorder="1" applyAlignment="1">
      <alignment horizontal="left" wrapText="1"/>
    </xf>
    <xf numFmtId="0" fontId="9" fillId="11" borderId="40" xfId="1" applyNumberFormat="1" applyFont="1" applyFill="1" applyBorder="1" applyAlignment="1">
      <alignment horizontal="left" wrapText="1"/>
    </xf>
    <xf numFmtId="4" fontId="9" fillId="11" borderId="26" xfId="1" applyNumberFormat="1" applyFont="1" applyFill="1" applyBorder="1" applyAlignment="1">
      <alignment horizontal="right" wrapText="1"/>
    </xf>
    <xf numFmtId="0" fontId="10" fillId="2" borderId="8" xfId="1" applyNumberFormat="1" applyFont="1" applyFill="1" applyBorder="1"/>
    <xf numFmtId="0" fontId="10" fillId="2" borderId="9" xfId="1" applyNumberFormat="1" applyFont="1" applyFill="1" applyBorder="1" applyAlignment="1">
      <alignment horizontal="right"/>
    </xf>
    <xf numFmtId="4" fontId="10" fillId="2" borderId="9" xfId="1" applyNumberFormat="1" applyFont="1" applyFill="1" applyBorder="1" applyAlignment="1">
      <alignment horizontal="right"/>
    </xf>
    <xf numFmtId="0" fontId="10" fillId="2" borderId="2" xfId="1" applyNumberFormat="1" applyFont="1" applyFill="1" applyBorder="1"/>
    <xf numFmtId="0" fontId="10" fillId="2" borderId="1" xfId="1" applyNumberFormat="1" applyFont="1" applyFill="1" applyBorder="1" applyAlignment="1">
      <alignment horizontal="right"/>
    </xf>
    <xf numFmtId="4" fontId="10" fillId="2" borderId="1" xfId="1" applyNumberFormat="1" applyFont="1" applyFill="1" applyBorder="1" applyAlignment="1">
      <alignment horizontal="right"/>
    </xf>
    <xf numFmtId="0" fontId="10" fillId="2" borderId="3" xfId="1" applyNumberFormat="1" applyFont="1" applyFill="1" applyBorder="1"/>
    <xf numFmtId="0" fontId="10" fillId="2" borderId="33" xfId="1" applyNumberFormat="1" applyFont="1" applyFill="1" applyBorder="1" applyAlignment="1">
      <alignment horizontal="right"/>
    </xf>
    <xf numFmtId="4" fontId="10" fillId="2" borderId="33" xfId="1" applyNumberFormat="1" applyFont="1" applyFill="1" applyBorder="1" applyAlignment="1">
      <alignment horizontal="right"/>
    </xf>
    <xf numFmtId="0" fontId="8" fillId="6" borderId="39" xfId="1" applyNumberFormat="1" applyFont="1" applyFill="1" applyBorder="1" applyAlignment="1">
      <alignment horizontal="left"/>
    </xf>
    <xf numFmtId="3" fontId="8" fillId="6" borderId="26" xfId="1" applyNumberFormat="1" applyFont="1" applyFill="1" applyBorder="1" applyAlignment="1">
      <alignment horizontal="right"/>
    </xf>
    <xf numFmtId="4" fontId="8" fillId="6" borderId="26" xfId="1" applyNumberFormat="1" applyFont="1" applyFill="1" applyBorder="1" applyAlignment="1">
      <alignment horizontal="right"/>
    </xf>
    <xf numFmtId="0" fontId="8" fillId="6" borderId="2" xfId="1" applyNumberFormat="1" applyFont="1" applyFill="1" applyBorder="1" applyAlignment="1">
      <alignment horizontal="left"/>
    </xf>
    <xf numFmtId="3" fontId="8" fillId="6" borderId="1" xfId="1" applyNumberFormat="1" applyFont="1" applyFill="1" applyBorder="1" applyAlignment="1">
      <alignment horizontal="right"/>
    </xf>
    <xf numFmtId="4" fontId="8" fillId="6" borderId="1" xfId="1" applyNumberFormat="1" applyFont="1" applyFill="1" applyBorder="1" applyAlignment="1">
      <alignment horizontal="right"/>
    </xf>
    <xf numFmtId="0" fontId="10" fillId="2" borderId="2" xfId="1" applyNumberFormat="1" applyFont="1" applyFill="1" applyBorder="1" applyAlignment="1">
      <alignment shrinkToFit="1"/>
    </xf>
    <xf numFmtId="4" fontId="10" fillId="2" borderId="1" xfId="1" applyNumberFormat="1" applyFont="1" applyFill="1" applyBorder="1" applyAlignment="1">
      <alignment horizontal="right" shrinkToFit="1"/>
    </xf>
    <xf numFmtId="0" fontId="6" fillId="2" borderId="8" xfId="0" applyNumberFormat="1" applyFont="1" applyFill="1" applyBorder="1" applyAlignment="1">
      <alignment horizontal="left" wrapText="1"/>
    </xf>
    <xf numFmtId="0" fontId="8" fillId="2" borderId="10" xfId="1" applyNumberFormat="1" applyFont="1" applyFill="1" applyBorder="1" applyAlignment="1">
      <alignment horizontal="right" wrapText="1"/>
    </xf>
    <xf numFmtId="4" fontId="9" fillId="2" borderId="9" xfId="1" applyNumberFormat="1" applyFont="1" applyFill="1" applyBorder="1" applyAlignment="1">
      <alignment horizontal="right" wrapText="1"/>
    </xf>
    <xf numFmtId="0" fontId="6" fillId="2" borderId="12" xfId="0" applyNumberFormat="1" applyFont="1" applyFill="1" applyBorder="1" applyAlignment="1">
      <alignment horizontal="left"/>
    </xf>
    <xf numFmtId="0" fontId="10" fillId="2" borderId="13" xfId="1" applyNumberFormat="1" applyFont="1" applyFill="1" applyBorder="1" applyAlignment="1">
      <alignment horizontal="right" wrapText="1"/>
    </xf>
    <xf numFmtId="4" fontId="10" fillId="2" borderId="25" xfId="1" applyNumberFormat="1" applyFont="1" applyFill="1" applyBorder="1" applyAlignment="1">
      <alignment horizontal="right" wrapText="1"/>
    </xf>
    <xf numFmtId="0" fontId="10" fillId="2" borderId="12" xfId="1" applyNumberFormat="1" applyFont="1" applyFill="1" applyBorder="1"/>
    <xf numFmtId="0" fontId="1" fillId="2" borderId="25" xfId="1" applyFill="1" applyBorder="1"/>
    <xf numFmtId="4" fontId="10" fillId="2" borderId="25" xfId="1" applyNumberFormat="1" applyFont="1" applyFill="1" applyBorder="1" applyAlignment="1">
      <alignment horizontal="right"/>
    </xf>
    <xf numFmtId="0" fontId="10" fillId="2" borderId="10" xfId="1" applyNumberFormat="1" applyFont="1" applyFill="1" applyBorder="1" applyAlignment="1">
      <alignment horizontal="right"/>
    </xf>
    <xf numFmtId="0" fontId="10" fillId="2" borderId="11" xfId="1" applyNumberFormat="1" applyFont="1" applyFill="1" applyBorder="1" applyAlignment="1">
      <alignment horizontal="right"/>
    </xf>
    <xf numFmtId="0" fontId="1" fillId="2" borderId="14" xfId="1" applyFill="1" applyBorder="1"/>
    <xf numFmtId="0" fontId="1" fillId="2" borderId="15" xfId="1" applyFill="1" applyBorder="1"/>
    <xf numFmtId="4" fontId="10" fillId="2" borderId="15" xfId="1" applyNumberFormat="1" applyFont="1" applyFill="1" applyBorder="1" applyAlignment="1">
      <alignment horizontal="right"/>
    </xf>
    <xf numFmtId="0" fontId="8" fillId="2" borderId="33" xfId="1" applyFont="1" applyFill="1" applyBorder="1" applyAlignment="1">
      <alignment wrapText="1"/>
    </xf>
    <xf numFmtId="0" fontId="1" fillId="2" borderId="33" xfId="1" applyFill="1" applyBorder="1"/>
    <xf numFmtId="4" fontId="8" fillId="2" borderId="33" xfId="1" applyNumberFormat="1" applyFont="1" applyFill="1" applyBorder="1"/>
    <xf numFmtId="0" fontId="8" fillId="11" borderId="16" xfId="1" applyFont="1" applyFill="1" applyBorder="1" applyAlignment="1">
      <alignment wrapText="1"/>
    </xf>
    <xf numFmtId="0" fontId="1" fillId="11" borderId="27" xfId="1" applyFill="1" applyBorder="1"/>
    <xf numFmtId="4" fontId="8" fillId="11" borderId="40" xfId="1" applyNumberFormat="1" applyFont="1" applyFill="1" applyBorder="1"/>
    <xf numFmtId="4" fontId="8" fillId="11" borderId="28" xfId="1" applyNumberFormat="1" applyFont="1" applyFill="1" applyBorder="1"/>
    <xf numFmtId="4" fontId="6" fillId="2" borderId="9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33" xfId="0" applyNumberFormat="1" applyFont="1" applyFill="1" applyBorder="1"/>
    <xf numFmtId="4" fontId="6" fillId="2" borderId="9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6" fillId="2" borderId="25" xfId="0" applyNumberFormat="1" applyFont="1" applyFill="1" applyBorder="1" applyAlignment="1">
      <alignment wrapText="1"/>
    </xf>
    <xf numFmtId="4" fontId="6" fillId="2" borderId="9" xfId="0" applyNumberFormat="1" applyFont="1" applyFill="1" applyBorder="1"/>
    <xf numFmtId="4" fontId="6" fillId="2" borderId="25" xfId="0" applyNumberFormat="1" applyFont="1" applyFill="1" applyBorder="1"/>
    <xf numFmtId="4" fontId="0" fillId="0" borderId="0" xfId="0" applyNumberFormat="1"/>
    <xf numFmtId="3" fontId="8" fillId="0" borderId="0" xfId="0" applyNumberFormat="1" applyFont="1" applyBorder="1" applyAlignment="1">
      <alignment horizontal="center" vertical="center"/>
    </xf>
    <xf numFmtId="0" fontId="6" fillId="0" borderId="0" xfId="1" applyFont="1"/>
    <xf numFmtId="0" fontId="6" fillId="0" borderId="0" xfId="0" applyNumberFormat="1" applyFont="1" applyBorder="1" applyAlignment="1">
      <alignment horizontal="center"/>
    </xf>
    <xf numFmtId="3" fontId="8" fillId="8" borderId="30" xfId="0" applyNumberFormat="1" applyFont="1" applyFill="1" applyBorder="1" applyAlignment="1">
      <alignment horizontal="center"/>
    </xf>
    <xf numFmtId="4" fontId="8" fillId="8" borderId="51" xfId="0" applyNumberFormat="1" applyFont="1" applyFill="1" applyBorder="1"/>
    <xf numFmtId="4" fontId="8" fillId="4" borderId="41" xfId="0" applyNumberFormat="1" applyFont="1" applyFill="1" applyBorder="1"/>
    <xf numFmtId="3" fontId="8" fillId="4" borderId="30" xfId="0" applyNumberFormat="1" applyFont="1" applyFill="1" applyBorder="1" applyAlignment="1">
      <alignment horizontal="center" wrapText="1"/>
    </xf>
    <xf numFmtId="4" fontId="8" fillId="4" borderId="52" xfId="0" applyNumberFormat="1" applyFont="1" applyFill="1" applyBorder="1"/>
    <xf numFmtId="3" fontId="8" fillId="4" borderId="39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/>
    </xf>
    <xf numFmtId="0" fontId="12" fillId="5" borderId="16" xfId="0" applyNumberFormat="1" applyFont="1" applyFill="1" applyBorder="1" applyAlignment="1">
      <alignment horizontal="center"/>
    </xf>
    <xf numFmtId="0" fontId="12" fillId="5" borderId="27" xfId="0" applyNumberFormat="1" applyFont="1" applyFill="1" applyBorder="1" applyAlignment="1">
      <alignment horizontal="center"/>
    </xf>
    <xf numFmtId="0" fontId="12" fillId="5" borderId="28" xfId="0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18" fillId="0" borderId="0" xfId="0" applyNumberFormat="1" applyFont="1" applyBorder="1" applyAlignment="1">
      <alignment horizontal="center" vertical="center" wrapText="1"/>
    </xf>
    <xf numFmtId="4" fontId="8" fillId="11" borderId="27" xfId="0" applyNumberFormat="1" applyFont="1" applyFill="1" applyBorder="1" applyAlignment="1">
      <alignment horizontal="center" wrapText="1"/>
    </xf>
    <xf numFmtId="4" fontId="8" fillId="11" borderId="7" xfId="0" applyNumberFormat="1" applyFont="1" applyFill="1" applyBorder="1" applyAlignment="1">
      <alignment horizontal="center"/>
    </xf>
    <xf numFmtId="4" fontId="8" fillId="11" borderId="46" xfId="0" applyNumberFormat="1" applyFont="1" applyFill="1" applyBorder="1" applyAlignment="1">
      <alignment horizontal="center"/>
    </xf>
    <xf numFmtId="0" fontId="30" fillId="0" borderId="0" xfId="0" quotePrefix="1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left" wrapText="1"/>
    </xf>
    <xf numFmtId="3" fontId="8" fillId="0" borderId="0" xfId="0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/>
    </xf>
    <xf numFmtId="0" fontId="33" fillId="11" borderId="16" xfId="0" applyFont="1" applyFill="1" applyBorder="1" applyAlignment="1">
      <alignment horizontal="center"/>
    </xf>
    <xf numFmtId="0" fontId="33" fillId="11" borderId="27" xfId="0" applyFont="1" applyFill="1" applyBorder="1" applyAlignment="1">
      <alignment horizontal="center"/>
    </xf>
    <xf numFmtId="0" fontId="34" fillId="11" borderId="27" xfId="0" applyFont="1" applyFill="1" applyBorder="1" applyAlignment="1">
      <alignment horizontal="center"/>
    </xf>
    <xf numFmtId="0" fontId="34" fillId="11" borderId="28" xfId="0" applyFont="1" applyFill="1" applyBorder="1" applyAlignment="1">
      <alignment horizontal="center"/>
    </xf>
    <xf numFmtId="0" fontId="21" fillId="3" borderId="35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36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2"/>
    <cellStyle name="Normal 2 2" xfId="4"/>
    <cellStyle name="Normalno 2" xfId="1"/>
  </cellStyles>
  <dxfs count="0"/>
  <tableStyles count="0" defaultTableStyle="TableStyleMedium2" defaultPivotStyle="PivotStyleLight16"/>
  <colors>
    <mruColors>
      <color rgb="FFEDE77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8"/>
  <sheetViews>
    <sheetView topLeftCell="A10" workbookViewId="0">
      <selection activeCell="F50" sqref="F50"/>
    </sheetView>
  </sheetViews>
  <sheetFormatPr defaultRowHeight="15"/>
  <cols>
    <col min="1" max="1" width="54.7109375" customWidth="1"/>
    <col min="3" max="3" width="17" customWidth="1"/>
    <col min="4" max="4" width="15.140625" customWidth="1"/>
    <col min="5" max="5" width="17.140625" customWidth="1"/>
    <col min="7" max="8" width="10.140625" bestFit="1" customWidth="1"/>
  </cols>
  <sheetData>
    <row r="2" spans="1:8" ht="37.5" customHeight="1">
      <c r="A2" s="306" t="s">
        <v>130</v>
      </c>
      <c r="B2" s="306"/>
      <c r="C2" s="306"/>
      <c r="D2" s="306"/>
      <c r="E2" s="306"/>
    </row>
    <row r="3" spans="1:8">
      <c r="A3" s="1"/>
      <c r="B3" s="1"/>
      <c r="C3" s="1"/>
      <c r="D3" s="1"/>
      <c r="E3" s="2" t="s">
        <v>117</v>
      </c>
    </row>
    <row r="4" spans="1:8" ht="15.75" thickBot="1">
      <c r="A4" s="1"/>
      <c r="B4" s="1"/>
      <c r="C4" s="1"/>
      <c r="D4" s="1"/>
      <c r="E4" s="1"/>
    </row>
    <row r="5" spans="1:8" ht="46.5" customHeight="1" thickBot="1">
      <c r="A5" s="229" t="s">
        <v>0</v>
      </c>
      <c r="B5" s="230" t="s">
        <v>1</v>
      </c>
      <c r="C5" s="231" t="s">
        <v>106</v>
      </c>
      <c r="D5" s="232" t="s">
        <v>115</v>
      </c>
      <c r="E5" s="232" t="s">
        <v>116</v>
      </c>
    </row>
    <row r="6" spans="1:8">
      <c r="A6" s="206" t="s">
        <v>2</v>
      </c>
      <c r="B6" s="207" t="s">
        <v>3</v>
      </c>
      <c r="C6" s="208">
        <v>0</v>
      </c>
      <c r="D6" s="209">
        <v>0</v>
      </c>
      <c r="E6" s="210">
        <v>0</v>
      </c>
    </row>
    <row r="7" spans="1:8">
      <c r="A7" s="211" t="s">
        <v>86</v>
      </c>
      <c r="B7" s="212" t="s">
        <v>4</v>
      </c>
      <c r="C7" s="213">
        <v>40000</v>
      </c>
      <c r="D7" s="213">
        <f>E7-C7</f>
        <v>-10000</v>
      </c>
      <c r="E7" s="214">
        <v>30000</v>
      </c>
    </row>
    <row r="8" spans="1:8" ht="29.25">
      <c r="A8" s="215" t="s">
        <v>113</v>
      </c>
      <c r="B8" s="212" t="s">
        <v>81</v>
      </c>
      <c r="C8" s="213">
        <v>26000</v>
      </c>
      <c r="D8" s="213">
        <f t="shared" ref="D8:D17" si="0">E8-C8</f>
        <v>-7500</v>
      </c>
      <c r="E8" s="214">
        <v>18500</v>
      </c>
    </row>
    <row r="9" spans="1:8" ht="29.25">
      <c r="A9" s="215" t="s">
        <v>112</v>
      </c>
      <c r="B9" s="212" t="s">
        <v>81</v>
      </c>
      <c r="C9" s="213">
        <f>5186000</f>
        <v>5186000</v>
      </c>
      <c r="D9" s="213">
        <v>0</v>
      </c>
      <c r="E9" s="216">
        <v>5186000</v>
      </c>
      <c r="G9" s="294"/>
    </row>
    <row r="10" spans="1:8">
      <c r="A10" s="211" t="s">
        <v>87</v>
      </c>
      <c r="B10" s="212" t="s">
        <v>81</v>
      </c>
      <c r="C10" s="213">
        <v>18000</v>
      </c>
      <c r="D10" s="213">
        <v>0</v>
      </c>
      <c r="E10" s="214">
        <v>18000</v>
      </c>
    </row>
    <row r="11" spans="1:8" ht="29.25">
      <c r="A11" s="215" t="s">
        <v>103</v>
      </c>
      <c r="B11" s="212" t="s">
        <v>81</v>
      </c>
      <c r="C11" s="217">
        <v>300000</v>
      </c>
      <c r="D11" s="213">
        <v>23500</v>
      </c>
      <c r="E11" s="214">
        <f>D11+C11</f>
        <v>323500</v>
      </c>
    </row>
    <row r="12" spans="1:8">
      <c r="A12" s="218" t="s">
        <v>5</v>
      </c>
      <c r="B12" s="219">
        <v>641</v>
      </c>
      <c r="C12" s="220">
        <v>700</v>
      </c>
      <c r="D12" s="213">
        <v>0</v>
      </c>
      <c r="E12" s="214">
        <v>700</v>
      </c>
    </row>
    <row r="13" spans="1:8">
      <c r="A13" s="218" t="s">
        <v>6</v>
      </c>
      <c r="B13" s="221">
        <v>652</v>
      </c>
      <c r="C13" s="220">
        <v>0</v>
      </c>
      <c r="D13" s="213">
        <f t="shared" si="0"/>
        <v>0</v>
      </c>
      <c r="E13" s="214">
        <v>0</v>
      </c>
    </row>
    <row r="14" spans="1:8">
      <c r="A14" s="218" t="s">
        <v>67</v>
      </c>
      <c r="B14" s="221">
        <v>652</v>
      </c>
      <c r="C14" s="220">
        <f>700000-700</f>
        <v>699300</v>
      </c>
      <c r="D14" s="213">
        <f>E14-C14</f>
        <v>-141386.44999999995</v>
      </c>
      <c r="E14" s="222">
        <v>557913.55000000005</v>
      </c>
      <c r="G14" s="294"/>
    </row>
    <row r="15" spans="1:8">
      <c r="A15" s="218" t="s">
        <v>7</v>
      </c>
      <c r="B15" s="221">
        <v>663</v>
      </c>
      <c r="C15" s="220">
        <v>40000</v>
      </c>
      <c r="D15" s="213">
        <f t="shared" si="0"/>
        <v>-29000</v>
      </c>
      <c r="E15" s="214">
        <v>11000</v>
      </c>
      <c r="H15" s="294"/>
    </row>
    <row r="16" spans="1:8" ht="15.75">
      <c r="A16" s="223" t="s">
        <v>8</v>
      </c>
      <c r="B16" s="221">
        <v>671</v>
      </c>
      <c r="C16" s="220">
        <v>165000</v>
      </c>
      <c r="D16" s="213">
        <f t="shared" si="0"/>
        <v>50000</v>
      </c>
      <c r="E16" s="214">
        <v>215000</v>
      </c>
      <c r="G16" s="294"/>
    </row>
    <row r="17" spans="1:7" ht="15.75">
      <c r="A17" s="223" t="s">
        <v>91</v>
      </c>
      <c r="B17" s="221">
        <v>671</v>
      </c>
      <c r="C17" s="220">
        <v>235000</v>
      </c>
      <c r="D17" s="213">
        <f t="shared" si="0"/>
        <v>10216</v>
      </c>
      <c r="E17" s="214">
        <v>245216</v>
      </c>
    </row>
    <row r="18" spans="1:7">
      <c r="A18" s="218" t="s">
        <v>9</v>
      </c>
      <c r="B18" s="224">
        <v>67</v>
      </c>
      <c r="C18" s="220">
        <f>SUM(C16:C17)</f>
        <v>400000</v>
      </c>
      <c r="D18" s="213">
        <f>SUM(D16:D17)</f>
        <v>60216</v>
      </c>
      <c r="E18" s="214">
        <f>SUM(E16:E17)</f>
        <v>460216</v>
      </c>
      <c r="G18" s="294"/>
    </row>
    <row r="19" spans="1:7">
      <c r="A19" s="225" t="s">
        <v>10</v>
      </c>
      <c r="B19" s="226">
        <v>6</v>
      </c>
      <c r="C19" s="227">
        <f>C20</f>
        <v>6710000</v>
      </c>
      <c r="D19" s="227">
        <f>D7+D8+D14+D15+D16+D17+D11</f>
        <v>-104170.44999999995</v>
      </c>
      <c r="E19" s="228">
        <f>E7+E8+E9+E10+E11+E12+E14+E15+E16+E17</f>
        <v>6605829.5499999998</v>
      </c>
    </row>
    <row r="20" spans="1:7" ht="15.75" thickBot="1">
      <c r="A20" s="279" t="s">
        <v>11</v>
      </c>
      <c r="B20" s="280"/>
      <c r="C20" s="281">
        <f>C6+C7+C8+C9+C10+C11+C12+C14+C15+C18</f>
        <v>6710000</v>
      </c>
      <c r="D20" s="281">
        <f>D19</f>
        <v>-104170.44999999995</v>
      </c>
      <c r="E20" s="281">
        <f>E19</f>
        <v>6605829.5499999998</v>
      </c>
    </row>
    <row r="21" spans="1:7" ht="15.75" thickBot="1">
      <c r="A21" s="282" t="s">
        <v>118</v>
      </c>
      <c r="B21" s="283"/>
      <c r="C21" s="284"/>
      <c r="D21" s="284">
        <v>-30000</v>
      </c>
      <c r="E21" s="285">
        <f>D21</f>
        <v>-30000</v>
      </c>
    </row>
    <row r="22" spans="1:7" ht="30" customHeight="1" thickBot="1">
      <c r="A22" s="238" t="s">
        <v>12</v>
      </c>
      <c r="B22" s="239"/>
      <c r="C22" s="240">
        <f>C20</f>
        <v>6710000</v>
      </c>
      <c r="D22" s="240">
        <f>D20+D21</f>
        <v>-134170.44999999995</v>
      </c>
      <c r="E22" s="241">
        <f>E20+E21</f>
        <v>6575829.5499999998</v>
      </c>
    </row>
    <row r="23" spans="1:7" ht="15.75" thickBot="1">
      <c r="A23" s="3"/>
      <c r="B23" s="4"/>
      <c r="C23" s="5"/>
      <c r="D23" s="5"/>
      <c r="E23" s="5"/>
    </row>
    <row r="24" spans="1:7" ht="26.25" thickBot="1">
      <c r="A24" s="233" t="s">
        <v>13</v>
      </c>
      <c r="B24" s="234" t="s">
        <v>1</v>
      </c>
      <c r="C24" s="235" t="s">
        <v>106</v>
      </c>
      <c r="D24" s="236" t="s">
        <v>115</v>
      </c>
      <c r="E24" s="237" t="s">
        <v>116</v>
      </c>
    </row>
    <row r="25" spans="1:7" ht="16.5" thickBot="1">
      <c r="A25" s="245" t="s">
        <v>14</v>
      </c>
      <c r="B25" s="246">
        <v>3</v>
      </c>
      <c r="C25" s="247">
        <f>C26+C30+C36</f>
        <v>6440150</v>
      </c>
      <c r="D25" s="247">
        <f>D26+D30</f>
        <v>-76170.449999999953</v>
      </c>
      <c r="E25" s="247">
        <f>E26+E30+E36</f>
        <v>6363979.5499999998</v>
      </c>
    </row>
    <row r="26" spans="1:7" ht="15.75" thickBot="1">
      <c r="A26" s="257" t="s">
        <v>15</v>
      </c>
      <c r="B26" s="258">
        <v>31</v>
      </c>
      <c r="C26" s="259">
        <f>C27+C28+C29</f>
        <v>4992000</v>
      </c>
      <c r="D26" s="259">
        <f>D28</f>
        <v>20000</v>
      </c>
      <c r="E26" s="259">
        <f>E27+E28+E29</f>
        <v>5012000</v>
      </c>
    </row>
    <row r="27" spans="1:7">
      <c r="A27" s="248" t="s">
        <v>16</v>
      </c>
      <c r="B27" s="249">
        <v>311</v>
      </c>
      <c r="C27" s="250">
        <v>4000000</v>
      </c>
      <c r="D27" s="250">
        <v>0</v>
      </c>
      <c r="E27" s="250">
        <v>4000000</v>
      </c>
    </row>
    <row r="28" spans="1:7">
      <c r="A28" s="251" t="s">
        <v>17</v>
      </c>
      <c r="B28" s="252">
        <v>312</v>
      </c>
      <c r="C28" s="253">
        <v>140000</v>
      </c>
      <c r="D28" s="253">
        <v>20000</v>
      </c>
      <c r="E28" s="253">
        <f>140000+20000</f>
        <v>160000</v>
      </c>
      <c r="F28" s="294"/>
    </row>
    <row r="29" spans="1:7" ht="15.75" thickBot="1">
      <c r="A29" s="254" t="s">
        <v>18</v>
      </c>
      <c r="B29" s="255">
        <v>313</v>
      </c>
      <c r="C29" s="256">
        <v>852000</v>
      </c>
      <c r="D29" s="256">
        <v>0</v>
      </c>
      <c r="E29" s="256">
        <v>852000</v>
      </c>
    </row>
    <row r="30" spans="1:7" ht="15.75" thickBot="1">
      <c r="A30" s="257" t="s">
        <v>19</v>
      </c>
      <c r="B30" s="258">
        <v>32</v>
      </c>
      <c r="C30" s="259">
        <f>C31+C32+C33+C34+C35</f>
        <v>1443500</v>
      </c>
      <c r="D30" s="259">
        <f>D31+D32+D33+D34+D35</f>
        <v>-96170.449999999953</v>
      </c>
      <c r="E30" s="259">
        <f>E31+E32+E33+E34+E35</f>
        <v>1347329.55</v>
      </c>
    </row>
    <row r="31" spans="1:7">
      <c r="A31" s="248" t="s">
        <v>76</v>
      </c>
      <c r="B31" s="249">
        <v>321</v>
      </c>
      <c r="C31" s="250">
        <v>431100</v>
      </c>
      <c r="D31" s="250">
        <f>E31-C31</f>
        <v>10787.030000000028</v>
      </c>
      <c r="E31" s="250">
        <v>441887.03</v>
      </c>
    </row>
    <row r="32" spans="1:7">
      <c r="A32" s="251" t="s">
        <v>20</v>
      </c>
      <c r="B32" s="252">
        <v>322</v>
      </c>
      <c r="C32" s="253">
        <v>120900</v>
      </c>
      <c r="D32" s="253">
        <f>E32-C32</f>
        <v>-19500</v>
      </c>
      <c r="E32" s="253">
        <v>101400</v>
      </c>
    </row>
    <row r="33" spans="1:5">
      <c r="A33" s="251" t="s">
        <v>21</v>
      </c>
      <c r="B33" s="252">
        <v>323</v>
      </c>
      <c r="C33" s="253">
        <v>727400</v>
      </c>
      <c r="D33" s="253">
        <f>E33-C33</f>
        <v>-51157.479999999981</v>
      </c>
      <c r="E33" s="253">
        <v>676242.52</v>
      </c>
    </row>
    <row r="34" spans="1:5">
      <c r="A34" s="263" t="s">
        <v>22</v>
      </c>
      <c r="B34" s="252">
        <v>324</v>
      </c>
      <c r="C34" s="264">
        <v>53500</v>
      </c>
      <c r="D34" s="264">
        <f>E34-C34</f>
        <v>-28000</v>
      </c>
      <c r="E34" s="264">
        <v>25500</v>
      </c>
    </row>
    <row r="35" spans="1:5">
      <c r="A35" s="251" t="s">
        <v>84</v>
      </c>
      <c r="B35" s="252">
        <v>329</v>
      </c>
      <c r="C35" s="253">
        <v>110600</v>
      </c>
      <c r="D35" s="253">
        <f>E35-C35</f>
        <v>-8300</v>
      </c>
      <c r="E35" s="253">
        <v>102300</v>
      </c>
    </row>
    <row r="36" spans="1:5">
      <c r="A36" s="260" t="s">
        <v>23</v>
      </c>
      <c r="B36" s="261">
        <v>34</v>
      </c>
      <c r="C36" s="262">
        <f>C37</f>
        <v>4650</v>
      </c>
      <c r="D36" s="262">
        <v>0</v>
      </c>
      <c r="E36" s="262">
        <f>E37</f>
        <v>4650</v>
      </c>
    </row>
    <row r="37" spans="1:5" ht="15.75" thickBot="1">
      <c r="A37" s="271" t="s">
        <v>24</v>
      </c>
      <c r="B37" s="272">
        <v>343</v>
      </c>
      <c r="C37" s="273">
        <v>4650</v>
      </c>
      <c r="D37" s="273">
        <v>0</v>
      </c>
      <c r="E37" s="273">
        <v>4650</v>
      </c>
    </row>
    <row r="38" spans="1:5" ht="16.5" thickBot="1">
      <c r="A38" s="245" t="s">
        <v>25</v>
      </c>
      <c r="B38" s="246">
        <v>4</v>
      </c>
      <c r="C38" s="247">
        <f>C39+C41</f>
        <v>269850</v>
      </c>
      <c r="D38" s="247">
        <f>D41</f>
        <v>-58000</v>
      </c>
      <c r="E38" s="247">
        <f>E41</f>
        <v>211850</v>
      </c>
    </row>
    <row r="39" spans="1:5" ht="15.75">
      <c r="A39" s="265" t="s">
        <v>82</v>
      </c>
      <c r="B39" s="266">
        <v>41</v>
      </c>
      <c r="C39" s="267">
        <v>0</v>
      </c>
      <c r="D39" s="267">
        <v>0</v>
      </c>
      <c r="E39" s="267">
        <v>0</v>
      </c>
    </row>
    <row r="40" spans="1:5" ht="15.75" thickBot="1">
      <c r="A40" s="268" t="s">
        <v>83</v>
      </c>
      <c r="B40" s="269">
        <v>412</v>
      </c>
      <c r="C40" s="270">
        <v>0</v>
      </c>
      <c r="D40" s="270">
        <v>0</v>
      </c>
      <c r="E40" s="270">
        <v>0</v>
      </c>
    </row>
    <row r="41" spans="1:5" ht="15.75" thickBot="1">
      <c r="A41" s="257" t="s">
        <v>26</v>
      </c>
      <c r="B41" s="258">
        <v>42</v>
      </c>
      <c r="C41" s="259">
        <f>C42+C43+C44</f>
        <v>269850</v>
      </c>
      <c r="D41" s="259">
        <f>D42</f>
        <v>-58000</v>
      </c>
      <c r="E41" s="259">
        <f>E42+E43+E44</f>
        <v>211850</v>
      </c>
    </row>
    <row r="42" spans="1:5">
      <c r="A42" s="248" t="s">
        <v>27</v>
      </c>
      <c r="B42" s="274">
        <v>422</v>
      </c>
      <c r="C42" s="250">
        <v>262350</v>
      </c>
      <c r="D42" s="250">
        <f>E42-C42</f>
        <v>-58000</v>
      </c>
      <c r="E42" s="250">
        <v>204350</v>
      </c>
    </row>
    <row r="43" spans="1:5">
      <c r="A43" s="251" t="s">
        <v>28</v>
      </c>
      <c r="B43" s="275">
        <v>424</v>
      </c>
      <c r="C43" s="253">
        <v>2500</v>
      </c>
      <c r="D43" s="253">
        <v>0</v>
      </c>
      <c r="E43" s="253">
        <v>2500</v>
      </c>
    </row>
    <row r="44" spans="1:5">
      <c r="A44" s="251" t="s">
        <v>29</v>
      </c>
      <c r="B44" s="275">
        <v>426</v>
      </c>
      <c r="C44" s="253">
        <v>5000</v>
      </c>
      <c r="D44" s="253">
        <v>0</v>
      </c>
      <c r="E44" s="253">
        <v>5000</v>
      </c>
    </row>
    <row r="45" spans="1:5">
      <c r="A45" s="251"/>
      <c r="B45" s="275"/>
      <c r="C45" s="253"/>
      <c r="D45" s="253"/>
      <c r="E45" s="253"/>
    </row>
    <row r="46" spans="1:5" ht="15.75" thickBot="1">
      <c r="A46" s="276"/>
      <c r="B46" s="277"/>
      <c r="C46" s="278"/>
      <c r="D46" s="278"/>
      <c r="E46" s="278"/>
    </row>
    <row r="47" spans="1:5" ht="16.5" thickBot="1">
      <c r="A47" s="242" t="s">
        <v>30</v>
      </c>
      <c r="B47" s="243"/>
      <c r="C47" s="244">
        <f>C25+C38</f>
        <v>6710000</v>
      </c>
      <c r="D47" s="244">
        <f>D25+D38</f>
        <v>-134170.44999999995</v>
      </c>
      <c r="E47" s="244">
        <f>E25+E38</f>
        <v>6575829.5499999998</v>
      </c>
    </row>
    <row r="49" spans="1:5">
      <c r="A49" s="1"/>
      <c r="B49" s="1"/>
      <c r="C49" s="1"/>
      <c r="D49" s="1"/>
      <c r="E49" s="7"/>
    </row>
    <row r="50" spans="1:5">
      <c r="A50" s="1"/>
      <c r="B50" s="1"/>
      <c r="C50" s="1"/>
      <c r="D50" s="1"/>
      <c r="E50" s="7"/>
    </row>
    <row r="51" spans="1:5">
      <c r="A51" s="84"/>
      <c r="B51" s="1" t="s">
        <v>56</v>
      </c>
      <c r="C51" s="296" t="s">
        <v>134</v>
      </c>
      <c r="D51" s="84"/>
      <c r="E51" s="84"/>
    </row>
    <row r="52" spans="1:5">
      <c r="A52" s="84"/>
      <c r="B52" s="1"/>
      <c r="C52" s="84"/>
      <c r="D52" s="84"/>
      <c r="E52" s="1"/>
    </row>
    <row r="54" spans="1:5">
      <c r="A54" s="6"/>
      <c r="B54" s="1"/>
      <c r="C54" s="51"/>
      <c r="D54" s="63"/>
      <c r="E54" s="295"/>
    </row>
    <row r="55" spans="1:5">
      <c r="C55" s="51"/>
      <c r="D55" s="67" t="s">
        <v>132</v>
      </c>
      <c r="E55" s="51"/>
    </row>
    <row r="56" spans="1:5">
      <c r="C56" s="71"/>
      <c r="D56" s="67"/>
      <c r="E56" s="71"/>
    </row>
    <row r="57" spans="1:5">
      <c r="C57" s="297"/>
      <c r="D57" s="72"/>
      <c r="E57" s="72"/>
    </row>
    <row r="58" spans="1:5">
      <c r="C58" s="102"/>
      <c r="D58" s="74" t="s">
        <v>133</v>
      </c>
      <c r="E58" s="102"/>
    </row>
  </sheetData>
  <mergeCells count="1">
    <mergeCell ref="A2:E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15"/>
  <sheetViews>
    <sheetView tabSelected="1" topLeftCell="C28" zoomScale="75" zoomScaleNormal="75" workbookViewId="0">
      <selection activeCell="S26" sqref="S26"/>
    </sheetView>
  </sheetViews>
  <sheetFormatPr defaultRowHeight="15"/>
  <cols>
    <col min="1" max="1" width="35.7109375" customWidth="1"/>
    <col min="2" max="2" width="22.140625" customWidth="1"/>
    <col min="3" max="3" width="14.5703125" customWidth="1"/>
    <col min="4" max="4" width="15.140625" customWidth="1"/>
    <col min="5" max="5" width="11.85546875" customWidth="1"/>
    <col min="6" max="6" width="12.28515625" customWidth="1"/>
    <col min="7" max="7" width="13" customWidth="1"/>
    <col min="8" max="8" width="12.5703125" customWidth="1"/>
    <col min="9" max="10" width="12.7109375" customWidth="1"/>
    <col min="11" max="11" width="11.7109375" customWidth="1"/>
    <col min="12" max="12" width="12" customWidth="1"/>
    <col min="13" max="13" width="12.28515625" customWidth="1"/>
    <col min="14" max="14" width="15.5703125" customWidth="1"/>
    <col min="15" max="15" width="12.5703125" customWidth="1"/>
    <col min="16" max="16" width="15.5703125" customWidth="1"/>
    <col min="17" max="17" width="12.7109375" customWidth="1"/>
    <col min="18" max="18" width="10.42578125" customWidth="1"/>
    <col min="19" max="19" width="13.28515625" customWidth="1"/>
    <col min="20" max="20" width="10.140625" bestFit="1" customWidth="1"/>
  </cols>
  <sheetData>
    <row r="1" spans="1:20" ht="16.5" thickBot="1">
      <c r="A1" s="309" t="s">
        <v>98</v>
      </c>
      <c r="B1" s="310"/>
      <c r="C1" s="310"/>
      <c r="D1" s="31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5"/>
    </row>
    <row r="2" spans="1:20" ht="44.25" customHeight="1">
      <c r="A2" s="312" t="s">
        <v>119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9"/>
    </row>
    <row r="3" spans="1:20" ht="15.75">
      <c r="A3" s="10" t="s">
        <v>31</v>
      </c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8"/>
    </row>
    <row r="4" spans="1:20" ht="18">
      <c r="A4" s="14" t="s">
        <v>95</v>
      </c>
      <c r="B4" s="101"/>
      <c r="C4" s="101"/>
      <c r="D4" s="101"/>
      <c r="E4" s="101"/>
      <c r="F4" s="101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8"/>
    </row>
    <row r="5" spans="1:20" ht="15.75" customHeight="1" thickBot="1">
      <c r="A5" s="15"/>
      <c r="B5" s="101"/>
      <c r="C5" s="101"/>
      <c r="D5" s="101"/>
      <c r="E5" s="101"/>
      <c r="F5" s="10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8"/>
    </row>
    <row r="6" spans="1:20" ht="16.5" thickBot="1">
      <c r="A6" s="117" t="s">
        <v>32</v>
      </c>
      <c r="B6" s="118" t="s">
        <v>107</v>
      </c>
      <c r="C6" s="118" t="s">
        <v>108</v>
      </c>
      <c r="D6" s="119" t="s">
        <v>109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106"/>
      <c r="P6" s="16"/>
      <c r="Q6" s="16"/>
      <c r="R6" s="16"/>
      <c r="S6" s="308"/>
      <c r="T6" s="308"/>
    </row>
    <row r="7" spans="1:20" ht="15.75">
      <c r="A7" s="116" t="s">
        <v>33</v>
      </c>
      <c r="B7" s="156">
        <f>D44+E44+F44+I44+L44+M44+J44</f>
        <v>5969716</v>
      </c>
      <c r="C7" s="150">
        <v>5886000</v>
      </c>
      <c r="D7" s="151">
        <v>5886000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108"/>
      <c r="P7" s="26"/>
      <c r="Q7" s="107"/>
      <c r="R7" s="26"/>
      <c r="S7" s="308"/>
      <c r="T7" s="308"/>
    </row>
    <row r="8" spans="1:20" ht="15.75">
      <c r="A8" s="113" t="s">
        <v>77</v>
      </c>
      <c r="B8" s="157">
        <v>700</v>
      </c>
      <c r="C8" s="152">
        <v>700</v>
      </c>
      <c r="D8" s="153">
        <v>700</v>
      </c>
      <c r="E8" s="41"/>
      <c r="F8" s="108"/>
      <c r="G8" s="82"/>
      <c r="H8" s="108"/>
      <c r="I8" s="82"/>
      <c r="J8" s="305"/>
      <c r="K8" s="32"/>
      <c r="L8" s="83"/>
      <c r="M8" s="83"/>
      <c r="N8" s="32"/>
      <c r="O8" s="83"/>
      <c r="P8" s="31"/>
      <c r="Q8" s="107"/>
      <c r="R8" s="31"/>
      <c r="S8" s="31"/>
      <c r="T8" s="31"/>
    </row>
    <row r="9" spans="1:20" ht="15.75">
      <c r="A9" s="114" t="s">
        <v>90</v>
      </c>
      <c r="B9" s="157">
        <v>557913.55000000005</v>
      </c>
      <c r="C9" s="152">
        <v>699300</v>
      </c>
      <c r="D9" s="153">
        <v>699300</v>
      </c>
      <c r="E9" s="82"/>
      <c r="F9" s="108"/>
      <c r="G9" s="82"/>
      <c r="H9" s="108"/>
      <c r="I9" s="82"/>
      <c r="J9" s="305"/>
      <c r="K9" s="83"/>
      <c r="L9" s="83"/>
      <c r="M9" s="83"/>
      <c r="N9" s="83"/>
      <c r="O9" s="83"/>
      <c r="P9" s="81"/>
      <c r="Q9" s="107"/>
      <c r="R9" s="81"/>
      <c r="S9" s="81"/>
      <c r="T9" s="81"/>
    </row>
    <row r="10" spans="1:20" ht="15.75">
      <c r="A10" s="115" t="s">
        <v>34</v>
      </c>
      <c r="B10" s="157">
        <v>0</v>
      </c>
      <c r="C10" s="152">
        <v>0</v>
      </c>
      <c r="D10" s="153">
        <v>0</v>
      </c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106"/>
      <c r="P10" s="26"/>
      <c r="Q10" s="107"/>
      <c r="R10" s="26"/>
      <c r="S10" s="308"/>
      <c r="T10" s="308"/>
    </row>
    <row r="11" spans="1:20" ht="15.75">
      <c r="A11" s="115" t="s">
        <v>36</v>
      </c>
      <c r="B11" s="157">
        <f>P44+Q44</f>
        <v>11000</v>
      </c>
      <c r="C11" s="152">
        <v>40000</v>
      </c>
      <c r="D11" s="153">
        <v>40000</v>
      </c>
      <c r="E11" s="17"/>
      <c r="F11" s="106"/>
      <c r="G11" s="79"/>
      <c r="H11" s="106"/>
      <c r="I11" s="79"/>
      <c r="J11" s="304"/>
      <c r="K11" s="25"/>
      <c r="L11" s="80"/>
      <c r="M11" s="80"/>
      <c r="N11" s="25"/>
      <c r="O11" s="80"/>
      <c r="P11" s="26"/>
      <c r="Q11" s="107"/>
      <c r="R11" s="26"/>
      <c r="S11" s="26"/>
      <c r="T11" s="26"/>
    </row>
    <row r="12" spans="1:20" ht="16.5" thickBot="1">
      <c r="A12" s="120" t="s">
        <v>35</v>
      </c>
      <c r="B12" s="158">
        <f>N44+O44</f>
        <v>66500</v>
      </c>
      <c r="C12" s="154">
        <v>84000</v>
      </c>
      <c r="D12" s="155">
        <v>84000</v>
      </c>
      <c r="E12" s="13"/>
      <c r="F12" s="13"/>
      <c r="G12" s="13"/>
      <c r="H12" s="13"/>
      <c r="I12" s="13"/>
      <c r="J12" s="13"/>
      <c r="K12" s="18"/>
      <c r="L12" s="18"/>
      <c r="M12" s="18"/>
      <c r="N12" s="13"/>
      <c r="O12" s="13"/>
      <c r="P12" s="13"/>
      <c r="Q12" s="13"/>
      <c r="R12" s="13"/>
      <c r="S12" s="13"/>
      <c r="T12" s="8"/>
    </row>
    <row r="13" spans="1:20" ht="16.5" thickBot="1">
      <c r="A13" s="298" t="s">
        <v>37</v>
      </c>
      <c r="B13" s="299">
        <f>SUM(B7:B12)</f>
        <v>6605829.5499999998</v>
      </c>
      <c r="C13" s="121">
        <v>6710000</v>
      </c>
      <c r="D13" s="122">
        <v>6710000</v>
      </c>
      <c r="E13" s="13"/>
      <c r="F13" s="13"/>
      <c r="G13" s="13"/>
      <c r="H13" s="13"/>
      <c r="I13" s="13"/>
      <c r="J13" s="13"/>
      <c r="K13" s="19"/>
      <c r="L13" s="19"/>
      <c r="M13" s="19"/>
      <c r="N13" s="13"/>
      <c r="O13" s="13"/>
      <c r="P13" s="13"/>
      <c r="Q13" s="13"/>
      <c r="R13" s="13"/>
      <c r="S13" s="13"/>
      <c r="T13" s="8"/>
    </row>
    <row r="14" spans="1:20" s="37" customFormat="1" ht="30.75" thickBot="1">
      <c r="A14" s="301" t="s">
        <v>135</v>
      </c>
      <c r="B14" s="302">
        <v>-30000</v>
      </c>
      <c r="C14" s="44"/>
      <c r="D14" s="44"/>
      <c r="E14" s="45"/>
      <c r="F14" s="45"/>
      <c r="G14" s="45"/>
      <c r="H14" s="45"/>
      <c r="I14" s="45"/>
      <c r="J14" s="45"/>
      <c r="K14" s="46"/>
      <c r="L14" s="46"/>
      <c r="M14" s="46"/>
      <c r="N14" s="45"/>
      <c r="O14" s="45"/>
      <c r="P14" s="45"/>
      <c r="Q14" s="45"/>
      <c r="R14" s="45"/>
      <c r="S14" s="45"/>
      <c r="T14" s="47"/>
    </row>
    <row r="15" spans="1:20" s="37" customFormat="1" ht="16.5" thickBot="1">
      <c r="A15" s="303" t="s">
        <v>37</v>
      </c>
      <c r="B15" s="300">
        <f>B13+B14</f>
        <v>6575829.5499999998</v>
      </c>
      <c r="C15" s="44"/>
      <c r="D15" s="44"/>
      <c r="E15" s="45"/>
      <c r="F15" s="45"/>
      <c r="G15" s="45"/>
      <c r="H15" s="45"/>
      <c r="I15" s="45"/>
      <c r="J15" s="45"/>
      <c r="K15" s="46"/>
      <c r="L15" s="46"/>
      <c r="M15" s="46"/>
      <c r="N15" s="45"/>
      <c r="O15" s="45"/>
      <c r="P15" s="45"/>
      <c r="Q15" s="45"/>
      <c r="R15" s="45"/>
      <c r="S15" s="45"/>
      <c r="T15" s="47"/>
    </row>
    <row r="16" spans="1:20" s="37" customFormat="1" ht="15.75">
      <c r="A16" s="43"/>
      <c r="B16" s="44"/>
      <c r="C16" s="44"/>
      <c r="D16" s="44"/>
      <c r="E16" s="45"/>
      <c r="F16" s="45"/>
      <c r="G16" s="45"/>
      <c r="H16" s="45"/>
      <c r="I16" s="45"/>
      <c r="J16" s="45"/>
      <c r="K16" s="46"/>
      <c r="L16" s="46"/>
      <c r="M16" s="46"/>
      <c r="N16" s="45"/>
      <c r="O16" s="45"/>
      <c r="P16" s="45"/>
      <c r="Q16" s="45"/>
      <c r="R16" s="45"/>
      <c r="S16" s="45"/>
      <c r="T16" s="47"/>
    </row>
    <row r="17" spans="1:21" ht="15.75">
      <c r="A17" s="27" t="s">
        <v>58</v>
      </c>
      <c r="B17" s="28">
        <v>8532</v>
      </c>
      <c r="C17" s="8" t="s">
        <v>59</v>
      </c>
      <c r="D17" s="8"/>
      <c r="E17" s="8"/>
      <c r="F17" s="8"/>
      <c r="G17" s="8"/>
      <c r="H17" s="8"/>
      <c r="I17" s="8"/>
      <c r="J17" s="8"/>
      <c r="K17" s="8"/>
      <c r="L17" s="8"/>
      <c r="M17" s="8"/>
      <c r="S17" s="13"/>
      <c r="T17" s="8"/>
    </row>
    <row r="18" spans="1:21" ht="15.75">
      <c r="A18" s="27" t="s">
        <v>60</v>
      </c>
      <c r="B18" s="85">
        <v>1887211</v>
      </c>
      <c r="C18" s="8" t="s">
        <v>61</v>
      </c>
      <c r="D18" s="8"/>
      <c r="E18" s="8"/>
      <c r="F18" s="8"/>
      <c r="G18" s="8"/>
      <c r="H18" s="8"/>
      <c r="I18" s="8"/>
      <c r="J18" s="8"/>
      <c r="K18" s="8"/>
      <c r="L18" s="8"/>
      <c r="M18" s="8"/>
      <c r="S18" s="13"/>
      <c r="T18" s="8"/>
    </row>
    <row r="19" spans="1:21" ht="15.75">
      <c r="A19" s="27" t="s">
        <v>62</v>
      </c>
      <c r="B19" s="8">
        <v>912</v>
      </c>
      <c r="C19" s="8" t="s">
        <v>63</v>
      </c>
      <c r="D19" s="8"/>
      <c r="E19" s="8"/>
      <c r="F19" s="8"/>
      <c r="G19" s="8"/>
      <c r="H19" s="8"/>
      <c r="I19" s="8"/>
      <c r="J19" s="8"/>
      <c r="K19" s="8"/>
      <c r="L19" s="8"/>
      <c r="M19" s="8"/>
      <c r="S19" s="13"/>
      <c r="T19" s="8"/>
    </row>
    <row r="20" spans="1:21" ht="15.75">
      <c r="A20" s="27" t="s">
        <v>64</v>
      </c>
      <c r="B20" s="8">
        <v>487</v>
      </c>
      <c r="C20" s="8" t="s">
        <v>97</v>
      </c>
      <c r="D20" s="8"/>
      <c r="E20" s="8"/>
      <c r="F20" s="8"/>
      <c r="G20" s="8"/>
      <c r="H20" s="8"/>
      <c r="I20" s="8"/>
      <c r="J20" s="8"/>
      <c r="K20" s="8"/>
      <c r="L20" s="8"/>
      <c r="M20" s="8"/>
      <c r="S20" s="13"/>
      <c r="T20" s="8"/>
    </row>
    <row r="21" spans="1:21" ht="15.75">
      <c r="A21" s="2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S21" s="13"/>
      <c r="T21" s="8"/>
    </row>
    <row r="22" spans="1:21" ht="15.75">
      <c r="A22" s="20"/>
      <c r="B22" s="21"/>
      <c r="C22" s="8"/>
      <c r="D22" s="2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3"/>
      <c r="T22" s="8"/>
    </row>
    <row r="23" spans="1:21" ht="15.75">
      <c r="A23" s="20"/>
      <c r="B23" s="21"/>
      <c r="C23" s="8"/>
      <c r="D23" s="22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3"/>
      <c r="T23" s="8"/>
    </row>
    <row r="24" spans="1:21" ht="16.5" thickBot="1">
      <c r="A24" s="50" t="s">
        <v>38</v>
      </c>
      <c r="B24" s="51"/>
      <c r="C24" s="52"/>
      <c r="D24" s="51" t="s">
        <v>96</v>
      </c>
      <c r="E24" s="53"/>
      <c r="F24" s="53"/>
      <c r="G24" s="53"/>
      <c r="H24" s="53"/>
      <c r="I24" s="53"/>
      <c r="J24" s="53"/>
      <c r="K24" s="53"/>
      <c r="L24" s="53"/>
      <c r="M24" s="53"/>
      <c r="N24" s="52"/>
      <c r="O24" s="52"/>
      <c r="P24" s="52"/>
      <c r="Q24" s="52"/>
      <c r="R24" s="52"/>
      <c r="S24" s="54" t="s">
        <v>39</v>
      </c>
      <c r="T24" s="8"/>
    </row>
    <row r="25" spans="1:21" ht="150.75" thickBot="1">
      <c r="A25" s="110" t="s">
        <v>40</v>
      </c>
      <c r="B25" s="111" t="s">
        <v>41</v>
      </c>
      <c r="C25" s="112" t="s">
        <v>120</v>
      </c>
      <c r="D25" s="112" t="s">
        <v>42</v>
      </c>
      <c r="E25" s="112" t="s">
        <v>129</v>
      </c>
      <c r="F25" s="112" t="s">
        <v>115</v>
      </c>
      <c r="G25" s="112" t="s">
        <v>90</v>
      </c>
      <c r="H25" s="112" t="s">
        <v>115</v>
      </c>
      <c r="I25" s="112" t="s">
        <v>104</v>
      </c>
      <c r="J25" s="112" t="s">
        <v>115</v>
      </c>
      <c r="K25" s="112" t="s">
        <v>34</v>
      </c>
      <c r="L25" s="112" t="s">
        <v>105</v>
      </c>
      <c r="M25" s="112" t="s">
        <v>115</v>
      </c>
      <c r="N25" s="112" t="s">
        <v>35</v>
      </c>
      <c r="O25" s="112" t="s">
        <v>115</v>
      </c>
      <c r="P25" s="112" t="s">
        <v>36</v>
      </c>
      <c r="Q25" s="112" t="s">
        <v>115</v>
      </c>
      <c r="R25" s="112" t="s">
        <v>43</v>
      </c>
      <c r="S25" s="112" t="s">
        <v>121</v>
      </c>
      <c r="T25" s="8"/>
      <c r="U25" s="34"/>
    </row>
    <row r="26" spans="1:21" ht="16.5" thickBot="1">
      <c r="A26" s="132">
        <v>31</v>
      </c>
      <c r="B26" s="133" t="s">
        <v>44</v>
      </c>
      <c r="C26" s="134">
        <f>D26</f>
        <v>4992000</v>
      </c>
      <c r="D26" s="134">
        <f>D27+D28+D29</f>
        <v>4992000</v>
      </c>
      <c r="E26" s="134">
        <v>0</v>
      </c>
      <c r="F26" s="134">
        <v>0</v>
      </c>
      <c r="G26" s="134">
        <v>0</v>
      </c>
      <c r="H26" s="134">
        <v>0</v>
      </c>
      <c r="I26" s="134">
        <v>0</v>
      </c>
      <c r="J26" s="134">
        <f>J28</f>
        <v>20000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0</v>
      </c>
      <c r="R26" s="134">
        <v>0</v>
      </c>
      <c r="S26" s="135">
        <f>D26+E26+F26+G26+H26+I26+J26+K26+L26+M26+N26+O26+P26+Q26</f>
        <v>5012000</v>
      </c>
      <c r="T26" s="8"/>
    </row>
    <row r="27" spans="1:21" ht="19.5" customHeight="1">
      <c r="A27" s="136">
        <v>311</v>
      </c>
      <c r="B27" s="55" t="s">
        <v>45</v>
      </c>
      <c r="C27" s="96">
        <f>D27+E27+G27+I27+K27+L27+N27+P27+R27</f>
        <v>4000000</v>
      </c>
      <c r="D27" s="286">
        <v>4000000</v>
      </c>
      <c r="E27" s="96">
        <v>0</v>
      </c>
      <c r="F27" s="96">
        <v>0</v>
      </c>
      <c r="G27" s="92">
        <v>0</v>
      </c>
      <c r="H27" s="92">
        <v>0</v>
      </c>
      <c r="I27" s="92">
        <v>0</v>
      </c>
      <c r="J27" s="92">
        <v>0</v>
      </c>
      <c r="K27" s="96">
        <v>0</v>
      </c>
      <c r="L27" s="96">
        <v>0</v>
      </c>
      <c r="M27" s="96">
        <v>0</v>
      </c>
      <c r="N27" s="292">
        <v>0</v>
      </c>
      <c r="O27" s="88">
        <v>0</v>
      </c>
      <c r="P27" s="88">
        <v>0</v>
      </c>
      <c r="Q27" s="88">
        <v>0</v>
      </c>
      <c r="R27" s="96">
        <v>0</v>
      </c>
      <c r="S27" s="149">
        <f t="shared" ref="S27:S44" si="0">D27+E27+F27+G27+H27+I27+J27+K27+L27+M27+N27+O27+P27+Q27</f>
        <v>4000000</v>
      </c>
      <c r="T27" s="8"/>
    </row>
    <row r="28" spans="1:21" ht="21" customHeight="1">
      <c r="A28" s="137">
        <v>312</v>
      </c>
      <c r="B28" s="56" t="s">
        <v>17</v>
      </c>
      <c r="C28" s="96">
        <f t="shared" ref="C28:C44" si="1">D28+E28+G28+I28+K28+L28+N28+P28+R28</f>
        <v>140000</v>
      </c>
      <c r="D28" s="287">
        <v>140000</v>
      </c>
      <c r="E28" s="97">
        <v>0</v>
      </c>
      <c r="F28" s="97">
        <v>0</v>
      </c>
      <c r="G28" s="93">
        <v>0</v>
      </c>
      <c r="H28" s="93">
        <v>0</v>
      </c>
      <c r="I28" s="93">
        <v>0</v>
      </c>
      <c r="J28" s="93">
        <v>20000</v>
      </c>
      <c r="K28" s="97">
        <v>0</v>
      </c>
      <c r="L28" s="97">
        <v>0</v>
      </c>
      <c r="M28" s="97">
        <v>0</v>
      </c>
      <c r="N28" s="287">
        <v>0</v>
      </c>
      <c r="O28" s="89">
        <v>0</v>
      </c>
      <c r="P28" s="89">
        <v>0</v>
      </c>
      <c r="Q28" s="89">
        <v>0</v>
      </c>
      <c r="R28" s="97">
        <v>0</v>
      </c>
      <c r="S28" s="148">
        <f t="shared" si="0"/>
        <v>160000</v>
      </c>
      <c r="T28" s="8"/>
    </row>
    <row r="29" spans="1:21" ht="20.25" customHeight="1">
      <c r="A29" s="138">
        <v>313</v>
      </c>
      <c r="B29" s="57" t="s">
        <v>18</v>
      </c>
      <c r="C29" s="98">
        <f t="shared" si="1"/>
        <v>852000</v>
      </c>
      <c r="D29" s="288">
        <v>852000</v>
      </c>
      <c r="E29" s="98">
        <v>0</v>
      </c>
      <c r="F29" s="98">
        <v>0</v>
      </c>
      <c r="G29" s="94">
        <v>0</v>
      </c>
      <c r="H29" s="94">
        <v>0</v>
      </c>
      <c r="I29" s="94">
        <v>0</v>
      </c>
      <c r="J29" s="94">
        <v>0</v>
      </c>
      <c r="K29" s="98">
        <v>0</v>
      </c>
      <c r="L29" s="98">
        <v>0</v>
      </c>
      <c r="M29" s="98">
        <v>0</v>
      </c>
      <c r="N29" s="288">
        <v>0</v>
      </c>
      <c r="O29" s="90">
        <v>0</v>
      </c>
      <c r="P29" s="90">
        <v>0</v>
      </c>
      <c r="Q29" s="90">
        <v>0</v>
      </c>
      <c r="R29" s="98">
        <v>0</v>
      </c>
      <c r="S29" s="148">
        <f t="shared" si="0"/>
        <v>852000</v>
      </c>
      <c r="T29" s="8"/>
    </row>
    <row r="30" spans="1:21" ht="16.5" thickBot="1">
      <c r="A30" s="140">
        <v>32</v>
      </c>
      <c r="B30" s="123" t="s">
        <v>19</v>
      </c>
      <c r="C30" s="124">
        <f t="shared" si="1"/>
        <v>1443500</v>
      </c>
      <c r="D30" s="124">
        <f>D33+D35</f>
        <v>194000</v>
      </c>
      <c r="E30" s="124">
        <f>E31+E32+E33+E34+E35</f>
        <v>231000</v>
      </c>
      <c r="F30" s="124">
        <f>F31+F32+F33+F34+F35</f>
        <v>10216</v>
      </c>
      <c r="G30" s="124">
        <f>G31+G32+G33+G34+G35</f>
        <v>429500</v>
      </c>
      <c r="H30" s="124">
        <f>H31+H32+H33+H35</f>
        <v>-63386.45</v>
      </c>
      <c r="I30" s="124">
        <f>I31</f>
        <v>300000</v>
      </c>
      <c r="J30" s="124">
        <f>J31</f>
        <v>3500</v>
      </c>
      <c r="K30" s="124">
        <v>0</v>
      </c>
      <c r="L30" s="124">
        <f>L33</f>
        <v>165000</v>
      </c>
      <c r="M30" s="124">
        <v>0</v>
      </c>
      <c r="N30" s="124">
        <f>N31+N32+N33+N34+N35</f>
        <v>84000</v>
      </c>
      <c r="O30" s="124">
        <f>O31+O34+O35</f>
        <v>-17500</v>
      </c>
      <c r="P30" s="124">
        <f>P33+P34+P35</f>
        <v>40000</v>
      </c>
      <c r="Q30" s="124">
        <f>Q33+Q34+Q35</f>
        <v>-29000</v>
      </c>
      <c r="R30" s="124">
        <v>0</v>
      </c>
      <c r="S30" s="141">
        <f t="shared" si="0"/>
        <v>1347329.55</v>
      </c>
      <c r="T30" s="8"/>
    </row>
    <row r="31" spans="1:21" ht="33.75" customHeight="1">
      <c r="A31" s="136">
        <v>321</v>
      </c>
      <c r="B31" s="58" t="s">
        <v>76</v>
      </c>
      <c r="C31" s="96">
        <f t="shared" si="1"/>
        <v>431100</v>
      </c>
      <c r="D31" s="289">
        <v>0</v>
      </c>
      <c r="E31" s="96">
        <v>37100</v>
      </c>
      <c r="F31" s="96">
        <f>40387.03-E31</f>
        <v>3287.0299999999988</v>
      </c>
      <c r="G31" s="92">
        <v>76000</v>
      </c>
      <c r="H31" s="92">
        <v>-4000</v>
      </c>
      <c r="I31" s="92">
        <v>300000</v>
      </c>
      <c r="J31" s="92">
        <v>3500</v>
      </c>
      <c r="K31" s="96">
        <v>0</v>
      </c>
      <c r="L31" s="96">
        <v>0</v>
      </c>
      <c r="M31" s="96">
        <v>0</v>
      </c>
      <c r="N31" s="292">
        <v>18000</v>
      </c>
      <c r="O31" s="88">
        <v>8000</v>
      </c>
      <c r="P31" s="88">
        <v>0</v>
      </c>
      <c r="Q31" s="88">
        <v>0</v>
      </c>
      <c r="R31" s="96">
        <v>0</v>
      </c>
      <c r="S31" s="142">
        <f t="shared" si="0"/>
        <v>441887.03</v>
      </c>
      <c r="T31" s="8"/>
    </row>
    <row r="32" spans="1:21" ht="30" customHeight="1">
      <c r="A32" s="137">
        <v>322</v>
      </c>
      <c r="B32" s="59" t="s">
        <v>46</v>
      </c>
      <c r="C32" s="97">
        <f t="shared" si="1"/>
        <v>120900</v>
      </c>
      <c r="D32" s="290">
        <v>0</v>
      </c>
      <c r="E32" s="97">
        <v>77900</v>
      </c>
      <c r="F32" s="97">
        <f>-E32+74900</f>
        <v>-3000</v>
      </c>
      <c r="G32" s="93">
        <v>43000</v>
      </c>
      <c r="H32" s="93">
        <v>-16500</v>
      </c>
      <c r="I32" s="93">
        <v>0</v>
      </c>
      <c r="J32" s="93">
        <v>0</v>
      </c>
      <c r="K32" s="97">
        <v>0</v>
      </c>
      <c r="L32" s="97">
        <v>0</v>
      </c>
      <c r="M32" s="97">
        <v>0</v>
      </c>
      <c r="N32" s="287">
        <v>0</v>
      </c>
      <c r="O32" s="89">
        <v>0</v>
      </c>
      <c r="P32" s="89">
        <v>0</v>
      </c>
      <c r="Q32" s="89">
        <v>0</v>
      </c>
      <c r="R32" s="97">
        <v>0</v>
      </c>
      <c r="S32" s="139">
        <f t="shared" si="0"/>
        <v>101400</v>
      </c>
      <c r="T32" s="8"/>
    </row>
    <row r="33" spans="1:20" ht="21.75" customHeight="1">
      <c r="A33" s="137">
        <v>323</v>
      </c>
      <c r="B33" s="56" t="s">
        <v>47</v>
      </c>
      <c r="C33" s="97">
        <f t="shared" si="1"/>
        <v>727400</v>
      </c>
      <c r="D33" s="290">
        <v>180000</v>
      </c>
      <c r="E33" s="97">
        <v>101900</v>
      </c>
      <c r="F33" s="97">
        <f>110828.97-E33</f>
        <v>8928.9700000000012</v>
      </c>
      <c r="G33" s="93">
        <v>259500</v>
      </c>
      <c r="H33" s="93">
        <v>-51086.45</v>
      </c>
      <c r="I33" s="93">
        <v>0</v>
      </c>
      <c r="J33" s="93">
        <v>0</v>
      </c>
      <c r="K33" s="97">
        <v>0</v>
      </c>
      <c r="L33" s="97">
        <v>165000</v>
      </c>
      <c r="M33" s="97">
        <v>0</v>
      </c>
      <c r="N33" s="287">
        <v>11000</v>
      </c>
      <c r="O33" s="89">
        <v>0</v>
      </c>
      <c r="P33" s="89">
        <v>10000</v>
      </c>
      <c r="Q33" s="89">
        <v>-9000</v>
      </c>
      <c r="R33" s="97">
        <v>0</v>
      </c>
      <c r="S33" s="139">
        <f t="shared" si="0"/>
        <v>676242.52</v>
      </c>
      <c r="T33" s="8"/>
    </row>
    <row r="34" spans="1:20" ht="21.75" customHeight="1">
      <c r="A34" s="137">
        <v>324</v>
      </c>
      <c r="B34" s="56" t="s">
        <v>48</v>
      </c>
      <c r="C34" s="97">
        <f t="shared" si="1"/>
        <v>53500</v>
      </c>
      <c r="D34" s="290">
        <v>0</v>
      </c>
      <c r="E34" s="97">
        <v>0</v>
      </c>
      <c r="F34" s="97">
        <v>0</v>
      </c>
      <c r="G34" s="93">
        <v>3500</v>
      </c>
      <c r="H34" s="93">
        <v>0</v>
      </c>
      <c r="I34" s="93">
        <v>0</v>
      </c>
      <c r="J34" s="93">
        <v>0</v>
      </c>
      <c r="K34" s="97">
        <v>0</v>
      </c>
      <c r="L34" s="97">
        <v>0</v>
      </c>
      <c r="M34" s="97">
        <v>0</v>
      </c>
      <c r="N34" s="287">
        <v>40000</v>
      </c>
      <c r="O34" s="89">
        <v>-18000</v>
      </c>
      <c r="P34" s="89">
        <v>10000</v>
      </c>
      <c r="Q34" s="89">
        <v>-10000</v>
      </c>
      <c r="R34" s="97">
        <v>0</v>
      </c>
      <c r="S34" s="139">
        <f t="shared" si="0"/>
        <v>25500</v>
      </c>
      <c r="T34" s="8"/>
    </row>
    <row r="35" spans="1:20" ht="29.25">
      <c r="A35" s="137">
        <v>329</v>
      </c>
      <c r="B35" s="59" t="s">
        <v>49</v>
      </c>
      <c r="C35" s="97">
        <f t="shared" si="1"/>
        <v>110600</v>
      </c>
      <c r="D35" s="290">
        <v>14000</v>
      </c>
      <c r="E35" s="97">
        <v>14100</v>
      </c>
      <c r="F35" s="97">
        <v>1000</v>
      </c>
      <c r="G35" s="93">
        <v>47500</v>
      </c>
      <c r="H35" s="93">
        <v>8200</v>
      </c>
      <c r="I35" s="93">
        <v>0</v>
      </c>
      <c r="J35" s="93">
        <v>0</v>
      </c>
      <c r="K35" s="97">
        <v>0</v>
      </c>
      <c r="L35" s="97">
        <v>0</v>
      </c>
      <c r="M35" s="97">
        <v>0</v>
      </c>
      <c r="N35" s="287">
        <v>15000</v>
      </c>
      <c r="O35" s="89">
        <v>-7500</v>
      </c>
      <c r="P35" s="89">
        <v>20000</v>
      </c>
      <c r="Q35" s="89">
        <v>-10000</v>
      </c>
      <c r="R35" s="97">
        <v>0</v>
      </c>
      <c r="S35" s="139">
        <f t="shared" si="0"/>
        <v>102300</v>
      </c>
      <c r="T35" s="8"/>
    </row>
    <row r="36" spans="1:20" ht="16.5" thickBot="1">
      <c r="A36" s="140">
        <v>34</v>
      </c>
      <c r="B36" s="123" t="s">
        <v>23</v>
      </c>
      <c r="C36" s="124">
        <f t="shared" si="1"/>
        <v>4650</v>
      </c>
      <c r="D36" s="124">
        <v>0</v>
      </c>
      <c r="E36" s="124">
        <f>E37</f>
        <v>4000</v>
      </c>
      <c r="F36" s="124">
        <v>0</v>
      </c>
      <c r="G36" s="124">
        <f>G37</f>
        <v>650</v>
      </c>
      <c r="H36" s="124">
        <v>0</v>
      </c>
      <c r="I36" s="124">
        <v>0</v>
      </c>
      <c r="J36" s="124">
        <v>0</v>
      </c>
      <c r="K36" s="124">
        <v>0</v>
      </c>
      <c r="L36" s="124">
        <v>0</v>
      </c>
      <c r="M36" s="124">
        <v>0</v>
      </c>
      <c r="N36" s="124">
        <v>0</v>
      </c>
      <c r="O36" s="124">
        <v>0</v>
      </c>
      <c r="P36" s="124">
        <v>0</v>
      </c>
      <c r="Q36" s="124">
        <v>0</v>
      </c>
      <c r="R36" s="124">
        <v>0</v>
      </c>
      <c r="S36" s="141">
        <f t="shared" si="0"/>
        <v>4650</v>
      </c>
      <c r="T36" s="8"/>
    </row>
    <row r="37" spans="1:20" ht="15.75">
      <c r="A37" s="136">
        <v>343</v>
      </c>
      <c r="B37" s="55" t="s">
        <v>50</v>
      </c>
      <c r="C37" s="97">
        <f t="shared" si="1"/>
        <v>4650</v>
      </c>
      <c r="D37" s="87">
        <v>0</v>
      </c>
      <c r="E37" s="96">
        <v>4000</v>
      </c>
      <c r="F37" s="96">
        <v>0</v>
      </c>
      <c r="G37" s="92">
        <v>650</v>
      </c>
      <c r="H37" s="92">
        <v>0</v>
      </c>
      <c r="I37" s="92">
        <v>0</v>
      </c>
      <c r="J37" s="92">
        <v>0</v>
      </c>
      <c r="K37" s="96">
        <v>0</v>
      </c>
      <c r="L37" s="96">
        <v>0</v>
      </c>
      <c r="M37" s="96">
        <v>0</v>
      </c>
      <c r="N37" s="292">
        <v>0</v>
      </c>
      <c r="O37" s="88">
        <v>0</v>
      </c>
      <c r="P37" s="88">
        <v>0</v>
      </c>
      <c r="Q37" s="88">
        <v>0</v>
      </c>
      <c r="R37" s="96">
        <v>0</v>
      </c>
      <c r="S37" s="142">
        <f t="shared" si="0"/>
        <v>4650</v>
      </c>
      <c r="T37" s="8"/>
    </row>
    <row r="38" spans="1:20" s="40" customFormat="1" ht="50.25" customHeight="1">
      <c r="A38" s="143">
        <v>41</v>
      </c>
      <c r="B38" s="126" t="s">
        <v>82</v>
      </c>
      <c r="C38" s="125">
        <f t="shared" si="1"/>
        <v>0</v>
      </c>
      <c r="D38" s="127">
        <v>0</v>
      </c>
      <c r="E38" s="125">
        <v>0</v>
      </c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44">
        <f t="shared" si="0"/>
        <v>0</v>
      </c>
      <c r="T38" s="33"/>
    </row>
    <row r="39" spans="1:20" ht="15.75">
      <c r="A39" s="145">
        <v>412</v>
      </c>
      <c r="B39" s="60" t="s">
        <v>83</v>
      </c>
      <c r="C39" s="99">
        <f t="shared" si="1"/>
        <v>0</v>
      </c>
      <c r="D39" s="291">
        <v>0</v>
      </c>
      <c r="E39" s="99">
        <v>0</v>
      </c>
      <c r="F39" s="99">
        <v>0</v>
      </c>
      <c r="G39" s="95">
        <v>0</v>
      </c>
      <c r="H39" s="95">
        <v>0</v>
      </c>
      <c r="I39" s="95">
        <v>0</v>
      </c>
      <c r="J39" s="95">
        <v>0</v>
      </c>
      <c r="K39" s="99">
        <v>0</v>
      </c>
      <c r="L39" s="99">
        <v>0</v>
      </c>
      <c r="M39" s="99">
        <v>0</v>
      </c>
      <c r="N39" s="293">
        <v>0</v>
      </c>
      <c r="O39" s="91">
        <v>0</v>
      </c>
      <c r="P39" s="91">
        <v>0</v>
      </c>
      <c r="Q39" s="91">
        <v>0</v>
      </c>
      <c r="R39" s="99"/>
      <c r="S39" s="139">
        <f t="shared" si="0"/>
        <v>0</v>
      </c>
      <c r="T39" s="8"/>
    </row>
    <row r="40" spans="1:20" ht="45.75" thickBot="1">
      <c r="A40" s="140">
        <v>42</v>
      </c>
      <c r="B40" s="128" t="s">
        <v>51</v>
      </c>
      <c r="C40" s="124">
        <f t="shared" si="1"/>
        <v>269850</v>
      </c>
      <c r="D40" s="124">
        <v>0</v>
      </c>
      <c r="E40" s="124">
        <v>0</v>
      </c>
      <c r="F40" s="124">
        <v>0</v>
      </c>
      <c r="G40" s="124">
        <f>G41+G42+G43</f>
        <v>269850</v>
      </c>
      <c r="H40" s="124">
        <f>H41</f>
        <v>-108000</v>
      </c>
      <c r="I40" s="124">
        <v>0</v>
      </c>
      <c r="J40" s="124">
        <v>0</v>
      </c>
      <c r="K40" s="124">
        <v>0</v>
      </c>
      <c r="L40" s="124">
        <v>0</v>
      </c>
      <c r="M40" s="124">
        <f>M41</f>
        <v>50000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41">
        <f t="shared" si="0"/>
        <v>211850</v>
      </c>
      <c r="T40" s="8"/>
    </row>
    <row r="41" spans="1:20" ht="18" customHeight="1">
      <c r="A41" s="146">
        <v>422</v>
      </c>
      <c r="B41" s="61" t="s">
        <v>52</v>
      </c>
      <c r="C41" s="96">
        <f t="shared" si="1"/>
        <v>262350</v>
      </c>
      <c r="D41" s="292">
        <v>0</v>
      </c>
      <c r="E41" s="100">
        <v>0</v>
      </c>
      <c r="F41" s="100">
        <v>0</v>
      </c>
      <c r="G41" s="92">
        <v>262350</v>
      </c>
      <c r="H41" s="92">
        <v>-108000</v>
      </c>
      <c r="I41" s="92">
        <v>0</v>
      </c>
      <c r="J41" s="92">
        <v>0</v>
      </c>
      <c r="K41" s="100">
        <v>0</v>
      </c>
      <c r="L41" s="100">
        <v>0</v>
      </c>
      <c r="M41" s="100">
        <v>50000</v>
      </c>
      <c r="N41" s="292">
        <v>0</v>
      </c>
      <c r="O41" s="88">
        <v>0</v>
      </c>
      <c r="P41" s="88">
        <v>0</v>
      </c>
      <c r="Q41" s="88">
        <v>0</v>
      </c>
      <c r="R41" s="100">
        <v>0</v>
      </c>
      <c r="S41" s="142">
        <f t="shared" si="0"/>
        <v>204350</v>
      </c>
      <c r="T41" s="8"/>
    </row>
    <row r="42" spans="1:20" ht="18.75" customHeight="1">
      <c r="A42" s="137">
        <v>424</v>
      </c>
      <c r="B42" s="62" t="s">
        <v>53</v>
      </c>
      <c r="C42" s="97">
        <f t="shared" si="1"/>
        <v>2500</v>
      </c>
      <c r="D42" s="287">
        <v>0</v>
      </c>
      <c r="E42" s="97">
        <v>0</v>
      </c>
      <c r="F42" s="97">
        <v>0</v>
      </c>
      <c r="G42" s="93">
        <v>2500</v>
      </c>
      <c r="H42" s="93">
        <v>0</v>
      </c>
      <c r="I42" s="93">
        <v>0</v>
      </c>
      <c r="J42" s="93">
        <v>0</v>
      </c>
      <c r="K42" s="97">
        <v>0</v>
      </c>
      <c r="L42" s="97">
        <v>0</v>
      </c>
      <c r="M42" s="97">
        <v>0</v>
      </c>
      <c r="N42" s="287">
        <v>0</v>
      </c>
      <c r="O42" s="89">
        <v>0</v>
      </c>
      <c r="P42" s="89">
        <v>0</v>
      </c>
      <c r="Q42" s="89">
        <v>0</v>
      </c>
      <c r="R42" s="97">
        <v>0</v>
      </c>
      <c r="S42" s="139">
        <f t="shared" si="0"/>
        <v>2500</v>
      </c>
      <c r="T42" s="8"/>
    </row>
    <row r="43" spans="1:20" ht="18" customHeight="1" thickBot="1">
      <c r="A43" s="138">
        <v>426</v>
      </c>
      <c r="B43" s="129" t="s">
        <v>54</v>
      </c>
      <c r="C43" s="98">
        <f t="shared" si="1"/>
        <v>5000</v>
      </c>
      <c r="D43" s="288">
        <v>0</v>
      </c>
      <c r="E43" s="98">
        <v>0</v>
      </c>
      <c r="F43" s="98">
        <v>0</v>
      </c>
      <c r="G43" s="94">
        <v>5000</v>
      </c>
      <c r="H43" s="94">
        <v>0</v>
      </c>
      <c r="I43" s="94">
        <v>0</v>
      </c>
      <c r="J43" s="94">
        <v>0</v>
      </c>
      <c r="K43" s="98">
        <v>0</v>
      </c>
      <c r="L43" s="98">
        <v>0</v>
      </c>
      <c r="M43" s="98">
        <v>0</v>
      </c>
      <c r="N43" s="288">
        <v>0</v>
      </c>
      <c r="O43" s="90">
        <v>0</v>
      </c>
      <c r="P43" s="90">
        <v>0</v>
      </c>
      <c r="Q43" s="90">
        <v>0</v>
      </c>
      <c r="R43" s="98">
        <v>0</v>
      </c>
      <c r="S43" s="147">
        <f t="shared" si="0"/>
        <v>5000</v>
      </c>
      <c r="T43" s="8"/>
    </row>
    <row r="44" spans="1:20" ht="16.5" thickBot="1">
      <c r="A44" s="130"/>
      <c r="B44" s="131" t="s">
        <v>55</v>
      </c>
      <c r="C44" s="121">
        <f t="shared" si="1"/>
        <v>6710000</v>
      </c>
      <c r="D44" s="121">
        <f>D26+D30</f>
        <v>5186000</v>
      </c>
      <c r="E44" s="121">
        <f>E30+E36</f>
        <v>235000</v>
      </c>
      <c r="F44" s="121">
        <f>F30</f>
        <v>10216</v>
      </c>
      <c r="G44" s="121">
        <f>G30+G36+G40</f>
        <v>700000</v>
      </c>
      <c r="H44" s="121">
        <f>H30+H40</f>
        <v>-171386.45</v>
      </c>
      <c r="I44" s="121">
        <f>I30</f>
        <v>300000</v>
      </c>
      <c r="J44" s="121">
        <f>J26+J30</f>
        <v>23500</v>
      </c>
      <c r="K44" s="121">
        <v>0</v>
      </c>
      <c r="L44" s="121">
        <f>L30</f>
        <v>165000</v>
      </c>
      <c r="M44" s="121">
        <f>M40</f>
        <v>50000</v>
      </c>
      <c r="N44" s="121">
        <f>N30</f>
        <v>84000</v>
      </c>
      <c r="O44" s="121">
        <f>O30</f>
        <v>-17500</v>
      </c>
      <c r="P44" s="121">
        <f>P30</f>
        <v>40000</v>
      </c>
      <c r="Q44" s="121">
        <f>Q30</f>
        <v>-29000</v>
      </c>
      <c r="R44" s="121">
        <v>0</v>
      </c>
      <c r="S44" s="122">
        <f t="shared" si="0"/>
        <v>6575829.5499999998</v>
      </c>
      <c r="T44" s="8"/>
    </row>
    <row r="45" spans="1:20" ht="15.75">
      <c r="A45" s="63"/>
      <c r="B45" s="64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8"/>
    </row>
    <row r="46" spans="1:20" ht="15.75">
      <c r="A46" s="63"/>
      <c r="B46" s="64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8"/>
    </row>
    <row r="47" spans="1:20" ht="15.75">
      <c r="A47" s="67" t="s">
        <v>100</v>
      </c>
      <c r="B47" s="68"/>
      <c r="C47" s="51" t="s">
        <v>57</v>
      </c>
      <c r="D47" s="69"/>
      <c r="E47" s="70"/>
      <c r="F47" s="70"/>
      <c r="G47" s="70"/>
      <c r="H47" s="70"/>
      <c r="I47" s="70"/>
      <c r="J47" s="70"/>
      <c r="K47" s="51" t="s">
        <v>56</v>
      </c>
      <c r="L47" s="51"/>
      <c r="M47" s="51"/>
      <c r="N47" s="63"/>
      <c r="O47" s="109"/>
      <c r="P47" s="104"/>
      <c r="Q47" s="104"/>
      <c r="R47" s="51"/>
      <c r="S47" s="51"/>
      <c r="T47" s="8"/>
    </row>
    <row r="48" spans="1:20" ht="15.75">
      <c r="A48" s="67"/>
      <c r="B48" s="68"/>
      <c r="C48" s="51"/>
      <c r="D48" s="69"/>
      <c r="E48" s="70"/>
      <c r="F48" s="70"/>
      <c r="G48" s="70"/>
      <c r="H48" s="70"/>
      <c r="I48" s="70"/>
      <c r="J48" s="70"/>
      <c r="K48" s="51"/>
      <c r="L48" s="51"/>
      <c r="M48" s="51"/>
      <c r="N48" s="67" t="s">
        <v>132</v>
      </c>
      <c r="O48" s="51"/>
      <c r="P48" s="104"/>
      <c r="Q48" s="104"/>
      <c r="R48" s="51"/>
      <c r="S48" s="51"/>
      <c r="T48" s="8"/>
    </row>
    <row r="49" spans="1:20" ht="15.75">
      <c r="A49" s="72"/>
      <c r="B49" s="73"/>
      <c r="C49" s="86" t="s">
        <v>122</v>
      </c>
      <c r="D49" s="69"/>
      <c r="E49" s="52"/>
      <c r="F49" s="52"/>
      <c r="G49" s="52"/>
      <c r="H49" s="52"/>
      <c r="I49" s="52"/>
      <c r="J49" s="52"/>
      <c r="K49" s="52"/>
      <c r="L49" s="71"/>
      <c r="M49" s="71"/>
      <c r="N49" s="67"/>
      <c r="O49" s="71"/>
      <c r="P49" s="71"/>
      <c r="Q49" s="71"/>
      <c r="R49" s="52"/>
      <c r="S49" s="52"/>
      <c r="T49" s="23"/>
    </row>
    <row r="50" spans="1:20" ht="15.75">
      <c r="A50" s="74" t="s">
        <v>101</v>
      </c>
      <c r="B50" s="52"/>
      <c r="C50" s="52"/>
      <c r="D50" s="69"/>
      <c r="E50" s="52"/>
      <c r="F50" s="52"/>
      <c r="G50" s="52"/>
      <c r="H50" s="52"/>
      <c r="I50" s="52"/>
      <c r="J50" s="52"/>
      <c r="K50" s="52"/>
      <c r="L50" s="71"/>
      <c r="M50" s="72"/>
      <c r="N50" s="72"/>
      <c r="O50" s="72"/>
      <c r="P50" s="71"/>
      <c r="Q50" s="71"/>
      <c r="R50" s="52"/>
      <c r="S50" s="52"/>
      <c r="T50" s="24"/>
    </row>
    <row r="51" spans="1:20">
      <c r="L51" s="102"/>
      <c r="M51" s="102"/>
      <c r="N51" s="74" t="s">
        <v>133</v>
      </c>
      <c r="O51" s="102"/>
      <c r="P51" s="102"/>
      <c r="Q51" s="102"/>
    </row>
    <row r="64" spans="1:20" ht="26.25" customHeight="1"/>
    <row r="65" ht="17.25" customHeight="1"/>
    <row r="66" ht="18.75" customHeight="1"/>
    <row r="67" ht="21.75" customHeight="1"/>
    <row r="68" ht="28.5" customHeight="1"/>
    <row r="69" ht="27" customHeight="1"/>
    <row r="70" ht="20.25" customHeight="1"/>
    <row r="71" ht="16.5" customHeight="1"/>
    <row r="72" ht="17.25" customHeight="1"/>
    <row r="73" ht="17.25" customHeight="1"/>
    <row r="86" ht="34.5" customHeight="1"/>
    <row r="87" ht="22.5" customHeight="1"/>
    <row r="88" ht="15.75" customHeight="1"/>
    <row r="91" ht="27.75" customHeight="1"/>
    <row r="97" ht="39.75" customHeight="1"/>
    <row r="115" spans="1:20" ht="15.75">
      <c r="A115" s="20"/>
      <c r="B115" s="21"/>
      <c r="C115" s="8"/>
      <c r="D115" s="2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</sheetData>
  <mergeCells count="8">
    <mergeCell ref="E10:N10"/>
    <mergeCell ref="S10:T10"/>
    <mergeCell ref="A1:D1"/>
    <mergeCell ref="A2:S2"/>
    <mergeCell ref="E6:N6"/>
    <mergeCell ref="S6:T6"/>
    <mergeCell ref="E7:N7"/>
    <mergeCell ref="S7:T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5"/>
  <sheetViews>
    <sheetView zoomScale="75" zoomScaleNormal="75" workbookViewId="0">
      <selection activeCell="J29" sqref="J29"/>
    </sheetView>
  </sheetViews>
  <sheetFormatPr defaultRowHeight="15"/>
  <cols>
    <col min="1" max="1" width="26.140625" customWidth="1"/>
    <col min="2" max="2" width="18.42578125" customWidth="1"/>
    <col min="3" max="3" width="13.28515625" customWidth="1"/>
    <col min="4" max="4" width="18.42578125" customWidth="1"/>
    <col min="5" max="5" width="13" customWidth="1"/>
    <col min="6" max="6" width="15.140625" customWidth="1"/>
    <col min="7" max="7" width="19.5703125" style="37" customWidth="1"/>
    <col min="8" max="8" width="12.28515625" style="37" customWidth="1"/>
    <col min="9" max="9" width="15.140625" customWidth="1"/>
    <col min="10" max="10" width="23.7109375" customWidth="1"/>
    <col min="11" max="11" width="15.140625" customWidth="1"/>
    <col min="12" max="12" width="15.28515625" customWidth="1"/>
    <col min="13" max="13" width="15" customWidth="1"/>
  </cols>
  <sheetData>
    <row r="1" spans="1:13" ht="39" customHeight="1" thickBot="1">
      <c r="A1" s="177" t="s">
        <v>92</v>
      </c>
      <c r="B1" s="178"/>
      <c r="C1" s="42"/>
      <c r="L1" s="179" t="s">
        <v>65</v>
      </c>
      <c r="M1" s="29"/>
    </row>
    <row r="2" spans="1:13" ht="21" thickBot="1">
      <c r="A2" s="323" t="s">
        <v>124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3" ht="31.5" customHeight="1" thickBot="1">
      <c r="A3" s="161" t="s">
        <v>66</v>
      </c>
      <c r="B3" s="324" t="s">
        <v>114</v>
      </c>
      <c r="C3" s="325"/>
      <c r="D3" s="326"/>
      <c r="E3" s="326"/>
      <c r="F3" s="326"/>
      <c r="G3" s="326"/>
      <c r="H3" s="326"/>
      <c r="I3" s="326"/>
      <c r="J3" s="326"/>
      <c r="K3" s="326"/>
      <c r="L3" s="326"/>
      <c r="M3" s="327"/>
    </row>
    <row r="4" spans="1:13" ht="15" customHeight="1">
      <c r="A4" s="160" t="s">
        <v>88</v>
      </c>
      <c r="B4" s="328" t="s">
        <v>33</v>
      </c>
      <c r="C4" s="330" t="s">
        <v>115</v>
      </c>
      <c r="D4" s="330" t="s">
        <v>67</v>
      </c>
      <c r="E4" s="330" t="s">
        <v>115</v>
      </c>
      <c r="F4" s="330" t="s">
        <v>34</v>
      </c>
      <c r="G4" s="332" t="s">
        <v>35</v>
      </c>
      <c r="H4" s="330" t="s">
        <v>115</v>
      </c>
      <c r="I4" s="332" t="s">
        <v>68</v>
      </c>
      <c r="J4" s="330" t="s">
        <v>115</v>
      </c>
      <c r="K4" s="330" t="s">
        <v>136</v>
      </c>
      <c r="L4" s="332" t="s">
        <v>43</v>
      </c>
      <c r="M4" s="334" t="s">
        <v>69</v>
      </c>
    </row>
    <row r="5" spans="1:13" ht="123.75" customHeight="1" thickBot="1">
      <c r="A5" s="159" t="s">
        <v>89</v>
      </c>
      <c r="B5" s="329"/>
      <c r="C5" s="336"/>
      <c r="D5" s="331"/>
      <c r="E5" s="336"/>
      <c r="F5" s="331"/>
      <c r="G5" s="333"/>
      <c r="H5" s="336"/>
      <c r="I5" s="333"/>
      <c r="J5" s="336"/>
      <c r="K5" s="336"/>
      <c r="L5" s="333"/>
      <c r="M5" s="335"/>
    </row>
    <row r="6" spans="1:13" ht="53.25" customHeight="1">
      <c r="A6" s="167" t="s">
        <v>78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9"/>
    </row>
    <row r="7" spans="1:13" ht="54" customHeight="1">
      <c r="A7" s="162" t="s">
        <v>75</v>
      </c>
      <c r="B7" s="170"/>
      <c r="C7" s="170"/>
      <c r="D7" s="170"/>
      <c r="E7" s="170"/>
      <c r="F7" s="170"/>
      <c r="G7" s="170">
        <v>40000</v>
      </c>
      <c r="H7" s="170">
        <v>-10000</v>
      </c>
      <c r="I7" s="170"/>
      <c r="J7" s="170"/>
      <c r="K7" s="170"/>
      <c r="L7" s="170"/>
      <c r="M7" s="171"/>
    </row>
    <row r="8" spans="1:13" ht="72.75" customHeight="1">
      <c r="A8" s="162" t="s">
        <v>79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</row>
    <row r="9" spans="1:13" ht="63" customHeight="1">
      <c r="A9" s="162" t="s">
        <v>125</v>
      </c>
      <c r="B9" s="170"/>
      <c r="C9" s="170"/>
      <c r="D9" s="170"/>
      <c r="E9" s="170"/>
      <c r="F9" s="170"/>
      <c r="G9" s="170">
        <v>26000</v>
      </c>
      <c r="H9" s="170">
        <v>-7500</v>
      </c>
      <c r="I9" s="170"/>
      <c r="J9" s="170"/>
      <c r="K9" s="170"/>
      <c r="L9" s="170"/>
      <c r="M9" s="171"/>
    </row>
    <row r="10" spans="1:13" ht="28.5" customHeight="1">
      <c r="A10" s="163" t="s">
        <v>111</v>
      </c>
      <c r="B10" s="172">
        <v>5186000</v>
      </c>
      <c r="C10" s="172">
        <v>0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1"/>
    </row>
    <row r="11" spans="1:13" ht="28.5" customHeight="1">
      <c r="A11" s="162" t="s">
        <v>85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1"/>
    </row>
    <row r="12" spans="1:13" ht="28.5" customHeight="1">
      <c r="A12" s="162" t="s">
        <v>80</v>
      </c>
      <c r="B12" s="170"/>
      <c r="C12" s="170"/>
      <c r="D12" s="170"/>
      <c r="E12" s="170"/>
      <c r="F12" s="170"/>
      <c r="G12" s="170">
        <v>18000</v>
      </c>
      <c r="H12" s="170">
        <v>0</v>
      </c>
      <c r="I12" s="170"/>
      <c r="J12" s="170"/>
      <c r="K12" s="170"/>
      <c r="L12" s="170"/>
      <c r="M12" s="171"/>
    </row>
    <row r="13" spans="1:13" ht="33" customHeight="1">
      <c r="A13" s="162" t="s">
        <v>70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1"/>
    </row>
    <row r="14" spans="1:13" ht="28.5" customHeight="1">
      <c r="A14" s="162" t="s">
        <v>71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</row>
    <row r="15" spans="1:13" ht="28.5" customHeight="1">
      <c r="A15" s="162" t="s">
        <v>93</v>
      </c>
      <c r="B15" s="170"/>
      <c r="C15" s="170"/>
      <c r="D15" s="170">
        <v>700000</v>
      </c>
      <c r="E15" s="170">
        <v>-141386.45000000001</v>
      </c>
      <c r="F15" s="170"/>
      <c r="G15" s="170"/>
      <c r="H15" s="170"/>
      <c r="I15" s="170"/>
      <c r="J15" s="170"/>
      <c r="K15" s="170"/>
      <c r="L15" s="170"/>
      <c r="M15" s="171"/>
    </row>
    <row r="16" spans="1:13" ht="30.75" customHeight="1">
      <c r="A16" s="162" t="s">
        <v>72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1"/>
    </row>
    <row r="17" spans="1:15" ht="29.25" customHeight="1">
      <c r="A17" s="164" t="s">
        <v>73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</row>
    <row r="18" spans="1:15" ht="30" customHeight="1">
      <c r="A18" s="165" t="s">
        <v>102</v>
      </c>
      <c r="B18" s="170">
        <v>235000</v>
      </c>
      <c r="C18" s="170">
        <v>10216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  <row r="19" spans="1:15" ht="23.25" customHeight="1">
      <c r="A19" s="165" t="s">
        <v>94</v>
      </c>
      <c r="B19" s="170">
        <v>165000</v>
      </c>
      <c r="C19" s="170">
        <v>50000</v>
      </c>
      <c r="D19" s="170"/>
      <c r="E19" s="170"/>
      <c r="F19" s="170"/>
      <c r="G19" s="170"/>
      <c r="H19" s="170"/>
      <c r="I19" s="170"/>
      <c r="J19" s="170"/>
      <c r="K19" s="170"/>
      <c r="L19" s="170"/>
      <c r="M19" s="171"/>
    </row>
    <row r="20" spans="1:15" ht="96.75" customHeight="1">
      <c r="A20" s="162" t="s">
        <v>99</v>
      </c>
      <c r="B20" s="170">
        <v>300000</v>
      </c>
      <c r="C20" s="170">
        <v>23500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1"/>
    </row>
    <row r="21" spans="1:15" ht="46.5" customHeight="1">
      <c r="A21" s="162" t="s">
        <v>110</v>
      </c>
      <c r="B21" s="170"/>
      <c r="C21" s="170"/>
      <c r="D21" s="170"/>
      <c r="E21" s="170"/>
      <c r="F21" s="170"/>
      <c r="G21" s="170"/>
      <c r="H21" s="170"/>
      <c r="I21" s="170">
        <v>40000</v>
      </c>
      <c r="J21" s="170">
        <v>-29000</v>
      </c>
      <c r="K21" s="170"/>
      <c r="L21" s="170"/>
      <c r="M21" s="171"/>
    </row>
    <row r="22" spans="1:15" ht="46.5" customHeight="1" thickBot="1">
      <c r="A22" s="166" t="s">
        <v>127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6"/>
    </row>
    <row r="23" spans="1:15" ht="18.75" customHeight="1" thickBot="1">
      <c r="A23" s="203" t="s">
        <v>74</v>
      </c>
      <c r="B23" s="204">
        <f>SUM(B6:B21)</f>
        <v>5886000</v>
      </c>
      <c r="C23" s="204">
        <f>C18+C19+C20</f>
        <v>83716</v>
      </c>
      <c r="D23" s="204">
        <f>SUM(D6:D21)</f>
        <v>700000</v>
      </c>
      <c r="E23" s="204">
        <f>E15</f>
        <v>-141386.45000000001</v>
      </c>
      <c r="F23" s="205">
        <v>0</v>
      </c>
      <c r="G23" s="200">
        <f>SUM(G6:G21)</f>
        <v>84000</v>
      </c>
      <c r="H23" s="194">
        <f>H7+H9</f>
        <v>-17500</v>
      </c>
      <c r="I23" s="194">
        <f>SUM(I6:I21)</f>
        <v>40000</v>
      </c>
      <c r="J23" s="194">
        <f>J21</f>
        <v>-29000</v>
      </c>
      <c r="K23" s="194">
        <v>-30000</v>
      </c>
      <c r="L23" s="194">
        <f>SUM(L6:L21)</f>
        <v>0</v>
      </c>
      <c r="M23" s="194">
        <v>0</v>
      </c>
    </row>
    <row r="24" spans="1:15" ht="65.25" customHeight="1" thickBot="1">
      <c r="A24" s="201"/>
      <c r="B24" s="202" t="s">
        <v>128</v>
      </c>
      <c r="C24" s="202"/>
      <c r="D24" s="316">
        <f>B23+D23+G23+I23</f>
        <v>6710000</v>
      </c>
      <c r="E24" s="316"/>
      <c r="F24" s="317"/>
      <c r="G24" s="195" t="s">
        <v>126</v>
      </c>
      <c r="H24" s="196">
        <f>C23+E23+H23+J23+K23</f>
        <v>-134170.45000000001</v>
      </c>
      <c r="I24" s="197" t="s">
        <v>123</v>
      </c>
      <c r="J24" s="198">
        <f>D24+H24</f>
        <v>6575829.5499999998</v>
      </c>
      <c r="K24" s="315"/>
      <c r="L24" s="315"/>
      <c r="M24" s="199"/>
    </row>
    <row r="25" spans="1:15">
      <c r="A25" s="48"/>
      <c r="B25" s="49"/>
      <c r="C25" s="49"/>
      <c r="D25" s="49"/>
      <c r="E25" s="49"/>
      <c r="F25" s="49"/>
      <c r="G25" s="39"/>
      <c r="H25" s="39"/>
      <c r="I25" s="49"/>
      <c r="J25" s="49"/>
      <c r="K25" s="49"/>
      <c r="L25" s="49"/>
      <c r="M25" s="49"/>
    </row>
    <row r="26" spans="1:15">
      <c r="A26" s="35"/>
      <c r="B26" s="36"/>
      <c r="C26" s="36"/>
      <c r="D26" s="36"/>
      <c r="E26" s="36"/>
      <c r="F26" s="36"/>
      <c r="G26" s="39"/>
      <c r="H26" s="39"/>
      <c r="I26" s="49"/>
      <c r="J26" s="49"/>
      <c r="K26" s="49"/>
      <c r="L26" s="49"/>
      <c r="M26" s="49"/>
    </row>
    <row r="27" spans="1:15" ht="15" customHeight="1">
      <c r="A27" s="321"/>
      <c r="B27" s="321"/>
      <c r="C27" s="321"/>
      <c r="D27" s="321"/>
      <c r="E27" s="321"/>
      <c r="F27" s="321"/>
      <c r="G27" s="39"/>
      <c r="H27" s="39"/>
      <c r="I27" s="49"/>
      <c r="J27" s="49"/>
      <c r="K27" s="49"/>
      <c r="L27" s="49"/>
      <c r="M27" s="49"/>
    </row>
    <row r="28" spans="1:15" ht="15" customHeight="1">
      <c r="A28" s="318"/>
      <c r="B28" s="318"/>
      <c r="C28" s="318"/>
      <c r="D28" s="318"/>
      <c r="E28" s="318"/>
      <c r="F28" s="318"/>
      <c r="G28" s="180"/>
      <c r="H28" s="39"/>
      <c r="I28" s="49"/>
      <c r="J28" s="49"/>
      <c r="K28" s="49"/>
      <c r="L28" s="49"/>
      <c r="M28" s="49"/>
    </row>
    <row r="29" spans="1:15" ht="18">
      <c r="A29" s="181"/>
      <c r="B29" s="182"/>
      <c r="C29" s="182"/>
      <c r="D29" s="182"/>
      <c r="E29" s="182"/>
      <c r="F29" s="182"/>
      <c r="G29" s="180"/>
      <c r="H29" s="39"/>
      <c r="I29" s="49"/>
      <c r="J29" s="49"/>
      <c r="K29" s="49"/>
      <c r="L29" s="49"/>
      <c r="M29" s="49"/>
    </row>
    <row r="30" spans="1:15" ht="18">
      <c r="A30" s="181"/>
      <c r="B30" s="182"/>
      <c r="C30" s="182"/>
      <c r="D30" s="182"/>
      <c r="E30" s="182"/>
      <c r="F30" s="182"/>
      <c r="G30" s="180"/>
      <c r="H30" s="39"/>
      <c r="I30" s="49"/>
      <c r="J30" s="49"/>
      <c r="K30" s="49"/>
      <c r="L30" s="322"/>
      <c r="M30" s="322"/>
    </row>
    <row r="31" spans="1:15" ht="18">
      <c r="A31" s="183" t="s">
        <v>100</v>
      </c>
      <c r="B31" s="184"/>
      <c r="C31" s="184"/>
      <c r="D31" s="184"/>
      <c r="E31" s="184"/>
      <c r="F31" s="185" t="s">
        <v>57</v>
      </c>
      <c r="G31" s="186"/>
      <c r="H31" s="66"/>
      <c r="I31" s="51"/>
      <c r="J31" s="183" t="s">
        <v>132</v>
      </c>
      <c r="K31" s="184"/>
      <c r="L31" s="71"/>
      <c r="M31" s="51"/>
      <c r="N31" s="102"/>
      <c r="O31" s="102"/>
    </row>
    <row r="32" spans="1:15" ht="18">
      <c r="A32" s="187"/>
      <c r="B32" s="184"/>
      <c r="C32" s="184"/>
      <c r="D32" s="184"/>
      <c r="E32" s="184"/>
      <c r="F32" s="188"/>
      <c r="G32" s="189" t="s">
        <v>131</v>
      </c>
      <c r="H32" s="75"/>
      <c r="I32" s="71"/>
      <c r="J32" s="187"/>
      <c r="K32" s="187"/>
      <c r="L32" s="71"/>
      <c r="M32" s="71"/>
      <c r="N32" s="102"/>
      <c r="O32" s="102"/>
    </row>
    <row r="33" spans="1:15" ht="18.75">
      <c r="A33" s="190" t="s">
        <v>101</v>
      </c>
      <c r="B33" s="191"/>
      <c r="C33" s="191"/>
      <c r="D33" s="191"/>
      <c r="E33" s="191"/>
      <c r="F33" s="191" t="s">
        <v>122</v>
      </c>
      <c r="G33" s="192"/>
      <c r="H33" s="77"/>
      <c r="I33" s="76"/>
      <c r="J33" s="190" t="s">
        <v>133</v>
      </c>
      <c r="K33" s="191"/>
      <c r="L33" s="319"/>
      <c r="M33" s="320"/>
      <c r="N33" s="102"/>
      <c r="O33" s="102"/>
    </row>
    <row r="34" spans="1:15" ht="18">
      <c r="A34" s="184"/>
      <c r="B34" s="184"/>
      <c r="C34" s="184"/>
      <c r="D34" s="184"/>
      <c r="E34" s="184"/>
      <c r="F34" s="184"/>
      <c r="G34" s="193"/>
      <c r="H34" s="38"/>
      <c r="I34" s="30"/>
      <c r="J34" s="30"/>
      <c r="K34" s="30"/>
      <c r="L34" s="103"/>
      <c r="M34" s="103"/>
      <c r="N34" s="102"/>
      <c r="O34" s="102"/>
    </row>
    <row r="35" spans="1:15">
      <c r="A35" s="69"/>
      <c r="B35" s="69"/>
      <c r="C35" s="69"/>
      <c r="D35" s="69"/>
      <c r="E35" s="69"/>
      <c r="F35" s="69"/>
      <c r="G35" s="78"/>
      <c r="H35" s="78"/>
      <c r="I35" s="69"/>
      <c r="J35" s="69"/>
      <c r="K35" s="69"/>
      <c r="L35" s="104"/>
      <c r="M35" s="104"/>
      <c r="N35" s="102"/>
      <c r="O35" s="102"/>
    </row>
  </sheetData>
  <mergeCells count="20">
    <mergeCell ref="A2:M2"/>
    <mergeCell ref="B3:M3"/>
    <mergeCell ref="B4:B5"/>
    <mergeCell ref="D4:D5"/>
    <mergeCell ref="F4:F5"/>
    <mergeCell ref="G4:G5"/>
    <mergeCell ref="I4:I5"/>
    <mergeCell ref="L4:L5"/>
    <mergeCell ref="M4:M5"/>
    <mergeCell ref="C4:C5"/>
    <mergeCell ref="E4:E5"/>
    <mergeCell ref="H4:H5"/>
    <mergeCell ref="J4:J5"/>
    <mergeCell ref="K4:K5"/>
    <mergeCell ref="K24:L24"/>
    <mergeCell ref="D24:F24"/>
    <mergeCell ref="A28:F28"/>
    <mergeCell ref="L33:M33"/>
    <mergeCell ref="A27:F27"/>
    <mergeCell ref="L30:M3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REKAPITULACIJA</vt:lpstr>
      <vt:lpstr>JLP(R)FP-Ril 3. razina</vt:lpstr>
      <vt:lpstr>JLP(R)S FP-PiP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comp</cp:lastModifiedBy>
  <cp:lastPrinted>2018-03-11T13:03:50Z</cp:lastPrinted>
  <dcterms:created xsi:type="dcterms:W3CDTF">2013-09-12T11:30:46Z</dcterms:created>
  <dcterms:modified xsi:type="dcterms:W3CDTF">2018-03-12T12:56:44Z</dcterms:modified>
</cp:coreProperties>
</file>