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20730" windowHeight="11760"/>
  </bookViews>
  <sheets>
    <sheet name="PRIHODI" sheetId="2" r:id="rId1"/>
    <sheet name="RASHODI" sheetId="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7" i="2"/>
  <c r="AU8"/>
  <c r="AU9"/>
  <c r="AU10"/>
  <c r="AU11"/>
  <c r="AU12"/>
  <c r="AU13"/>
  <c r="AU14"/>
  <c r="AU15"/>
  <c r="AU16"/>
  <c r="AU17"/>
  <c r="AU18"/>
  <c r="AU19"/>
  <c r="AU20"/>
  <c r="AU21"/>
  <c r="AU6"/>
  <c r="W5" l="1"/>
  <c r="W4" l="1"/>
  <c r="X12"/>
  <c r="X10"/>
  <c r="X11"/>
  <c r="X13"/>
  <c r="X14"/>
  <c r="X15"/>
  <c r="X16"/>
  <c r="X17"/>
  <c r="X18"/>
  <c r="X19"/>
  <c r="X20"/>
  <c r="X21"/>
  <c r="X9"/>
  <c r="AG4"/>
  <c r="AG5"/>
  <c r="AG7"/>
  <c r="AG8"/>
  <c r="AG9"/>
  <c r="AG10"/>
  <c r="AG11"/>
  <c r="AG12"/>
  <c r="AG13"/>
  <c r="AG14"/>
  <c r="AG15"/>
  <c r="AG16"/>
  <c r="AG17"/>
  <c r="AG18"/>
  <c r="AG19"/>
  <c r="AG20"/>
  <c r="AG21"/>
  <c r="AG6"/>
  <c r="AD7"/>
  <c r="AD8"/>
  <c r="AV8" s="1"/>
  <c r="AD9"/>
  <c r="AD10"/>
  <c r="AD11"/>
  <c r="AD12"/>
  <c r="AD13"/>
  <c r="AD14"/>
  <c r="AD15"/>
  <c r="AD16"/>
  <c r="AD17"/>
  <c r="AD18"/>
  <c r="AD19"/>
  <c r="AD20"/>
  <c r="AD6"/>
  <c r="AC5"/>
  <c r="X5" l="1"/>
  <c r="X4" s="1"/>
  <c r="AC4"/>
  <c r="AD4" s="1"/>
  <c r="AD5" s="1"/>
  <c r="AV19" i="1" l="1"/>
  <c r="AV101"/>
  <c r="AV105"/>
  <c r="AV115"/>
  <c r="AV117"/>
  <c r="AV119"/>
  <c r="AJ95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2"/>
  <c r="AU93"/>
  <c r="AU94"/>
  <c r="AU95"/>
  <c r="AU96"/>
  <c r="AU97"/>
  <c r="AU99"/>
  <c r="AU100"/>
  <c r="AU101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9"/>
  <c r="AU10"/>
  <c r="AU11"/>
  <c r="AU12"/>
  <c r="AU13"/>
  <c r="AU14"/>
  <c r="AU15"/>
  <c r="AU16"/>
  <c r="AU17"/>
  <c r="AU18"/>
  <c r="AU19"/>
  <c r="AU20"/>
  <c r="W23"/>
  <c r="X23" s="1"/>
  <c r="X10"/>
  <c r="X11"/>
  <c r="X12"/>
  <c r="X13"/>
  <c r="X14"/>
  <c r="X15"/>
  <c r="X16"/>
  <c r="X17"/>
  <c r="X18"/>
  <c r="X19"/>
  <c r="X20"/>
  <c r="X9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24"/>
  <c r="AV24" s="1"/>
  <c r="X93"/>
  <c r="AV93" s="1"/>
  <c r="X94"/>
  <c r="X95"/>
  <c r="AV95" s="1"/>
  <c r="X96"/>
  <c r="X97"/>
  <c r="AV97" s="1"/>
  <c r="X92"/>
  <c r="X91"/>
  <c r="W91"/>
  <c r="W8"/>
  <c r="X8" s="1"/>
  <c r="X7" s="1"/>
  <c r="X6" s="1"/>
  <c r="AG93"/>
  <c r="AG94"/>
  <c r="AG95"/>
  <c r="AG96"/>
  <c r="AG97"/>
  <c r="AG92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25"/>
  <c r="AG12"/>
  <c r="AG13"/>
  <c r="AG14"/>
  <c r="AG15"/>
  <c r="AG16"/>
  <c r="AG17"/>
  <c r="AG18"/>
  <c r="AG20"/>
  <c r="AG11"/>
  <c r="AG6"/>
  <c r="AG7"/>
  <c r="AG8"/>
  <c r="AG4"/>
  <c r="AF23"/>
  <c r="AG23" s="1"/>
  <c r="AF91"/>
  <c r="AG91" s="1"/>
  <c r="I112"/>
  <c r="AV112" s="1"/>
  <c r="AD100"/>
  <c r="AD99"/>
  <c r="AD98"/>
  <c r="AD97"/>
  <c r="AD96"/>
  <c r="AD95"/>
  <c r="AD94"/>
  <c r="AD93"/>
  <c r="AD92"/>
  <c r="AD91"/>
  <c r="AD10"/>
  <c r="AD11"/>
  <c r="AD12"/>
  <c r="AD13"/>
  <c r="AD14"/>
  <c r="AD15"/>
  <c r="AD16"/>
  <c r="AD17"/>
  <c r="AD18"/>
  <c r="AD20"/>
  <c r="AD9"/>
  <c r="AV9" s="1"/>
  <c r="AD7"/>
  <c r="AD8"/>
  <c r="AD6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24"/>
  <c r="AC22"/>
  <c r="AC21" s="1"/>
  <c r="AC23"/>
  <c r="I113"/>
  <c r="AV113" s="1"/>
  <c r="H113"/>
  <c r="H5" s="1"/>
  <c r="I123"/>
  <c r="AV123" s="1"/>
  <c r="I122"/>
  <c r="AV122" s="1"/>
  <c r="I121"/>
  <c r="AV121" s="1"/>
  <c r="I115"/>
  <c r="I116"/>
  <c r="AV116" s="1"/>
  <c r="I117"/>
  <c r="I118"/>
  <c r="AV118" s="1"/>
  <c r="I119"/>
  <c r="I120"/>
  <c r="AV120" s="1"/>
  <c r="I114"/>
  <c r="AV114" s="1"/>
  <c r="I104"/>
  <c r="AV104" s="1"/>
  <c r="I103"/>
  <c r="I102"/>
  <c r="AV102" s="1"/>
  <c r="I106"/>
  <c r="AV106" s="1"/>
  <c r="I107"/>
  <c r="AV107" s="1"/>
  <c r="I108"/>
  <c r="AV108" s="1"/>
  <c r="I109"/>
  <c r="AV109" s="1"/>
  <c r="I110"/>
  <c r="AV110" s="1"/>
  <c r="I111"/>
  <c r="AV111" s="1"/>
  <c r="I105"/>
  <c r="I100"/>
  <c r="AV100" s="1"/>
  <c r="I101"/>
  <c r="I99"/>
  <c r="AV99" s="1"/>
  <c r="H98"/>
  <c r="AU98" s="1"/>
  <c r="I91"/>
  <c r="H91"/>
  <c r="H23"/>
  <c r="I23" s="1"/>
  <c r="I93"/>
  <c r="I94"/>
  <c r="AV94" s="1"/>
  <c r="I95"/>
  <c r="I96"/>
  <c r="AV96" s="1"/>
  <c r="I97"/>
  <c r="I92"/>
  <c r="AV92" s="1"/>
  <c r="I26"/>
  <c r="AV26" s="1"/>
  <c r="I27"/>
  <c r="AV27" s="1"/>
  <c r="I28"/>
  <c r="AV28" s="1"/>
  <c r="I29"/>
  <c r="AV29" s="1"/>
  <c r="I30"/>
  <c r="AV30" s="1"/>
  <c r="I31"/>
  <c r="AV31" s="1"/>
  <c r="I32"/>
  <c r="AV32" s="1"/>
  <c r="I33"/>
  <c r="AV33" s="1"/>
  <c r="I34"/>
  <c r="AV34" s="1"/>
  <c r="I35"/>
  <c r="AV35" s="1"/>
  <c r="I36"/>
  <c r="AV36" s="1"/>
  <c r="I37"/>
  <c r="AV37" s="1"/>
  <c r="I38"/>
  <c r="AV38" s="1"/>
  <c r="I39"/>
  <c r="AV39" s="1"/>
  <c r="I40"/>
  <c r="AV40" s="1"/>
  <c r="I41"/>
  <c r="AV41" s="1"/>
  <c r="I42"/>
  <c r="AV42" s="1"/>
  <c r="I43"/>
  <c r="AV43" s="1"/>
  <c r="I44"/>
  <c r="AV44" s="1"/>
  <c r="I45"/>
  <c r="AV45" s="1"/>
  <c r="I46"/>
  <c r="AV46" s="1"/>
  <c r="I47"/>
  <c r="AV47" s="1"/>
  <c r="I48"/>
  <c r="AV48" s="1"/>
  <c r="I49"/>
  <c r="AV49" s="1"/>
  <c r="I50"/>
  <c r="AV50" s="1"/>
  <c r="I51"/>
  <c r="AV51" s="1"/>
  <c r="I52"/>
  <c r="AV52" s="1"/>
  <c r="I53"/>
  <c r="AV53" s="1"/>
  <c r="I54"/>
  <c r="AV54" s="1"/>
  <c r="I55"/>
  <c r="AV55" s="1"/>
  <c r="I56"/>
  <c r="AV56" s="1"/>
  <c r="I57"/>
  <c r="AV57" s="1"/>
  <c r="I58"/>
  <c r="AV58" s="1"/>
  <c r="I59"/>
  <c r="AV59" s="1"/>
  <c r="I60"/>
  <c r="AV60" s="1"/>
  <c r="I61"/>
  <c r="AV61" s="1"/>
  <c r="I62"/>
  <c r="AV62" s="1"/>
  <c r="I63"/>
  <c r="AV63" s="1"/>
  <c r="I64"/>
  <c r="AV64" s="1"/>
  <c r="I65"/>
  <c r="AV65" s="1"/>
  <c r="I66"/>
  <c r="AV66" s="1"/>
  <c r="I67"/>
  <c r="AV67" s="1"/>
  <c r="I68"/>
  <c r="AV68" s="1"/>
  <c r="I69"/>
  <c r="AV69" s="1"/>
  <c r="I70"/>
  <c r="AV70" s="1"/>
  <c r="I71"/>
  <c r="AV71" s="1"/>
  <c r="I72"/>
  <c r="AV72" s="1"/>
  <c r="I73"/>
  <c r="AV73" s="1"/>
  <c r="I74"/>
  <c r="AV74" s="1"/>
  <c r="I75"/>
  <c r="AV75" s="1"/>
  <c r="I76"/>
  <c r="AV76" s="1"/>
  <c r="I77"/>
  <c r="AV77" s="1"/>
  <c r="I78"/>
  <c r="AV78" s="1"/>
  <c r="I79"/>
  <c r="AV79" s="1"/>
  <c r="I80"/>
  <c r="AV80" s="1"/>
  <c r="I81"/>
  <c r="AV81" s="1"/>
  <c r="I82"/>
  <c r="AV82" s="1"/>
  <c r="I83"/>
  <c r="AV83" s="1"/>
  <c r="I84"/>
  <c r="AV84" s="1"/>
  <c r="I85"/>
  <c r="AV85" s="1"/>
  <c r="I86"/>
  <c r="AV86" s="1"/>
  <c r="I87"/>
  <c r="AV87" s="1"/>
  <c r="I88"/>
  <c r="AV88" s="1"/>
  <c r="I89"/>
  <c r="AV89" s="1"/>
  <c r="I90"/>
  <c r="AV90" s="1"/>
  <c r="I25"/>
  <c r="AV25" s="1"/>
  <c r="I10"/>
  <c r="AV10" s="1"/>
  <c r="I11"/>
  <c r="AV11" s="1"/>
  <c r="I12"/>
  <c r="AV12" s="1"/>
  <c r="I13"/>
  <c r="AV13" s="1"/>
  <c r="I14"/>
  <c r="AV14" s="1"/>
  <c r="I15"/>
  <c r="AV15" s="1"/>
  <c r="I16"/>
  <c r="AV16" s="1"/>
  <c r="I17"/>
  <c r="AV17" s="1"/>
  <c r="I18"/>
  <c r="AV18" s="1"/>
  <c r="I20"/>
  <c r="AV20" s="1"/>
  <c r="I9"/>
  <c r="I7"/>
  <c r="AV7" s="1"/>
  <c r="I8"/>
  <c r="I6"/>
  <c r="AV6" s="1"/>
  <c r="AT9"/>
  <c r="AT10"/>
  <c r="AT11"/>
  <c r="AT12"/>
  <c r="AT13"/>
  <c r="AT14"/>
  <c r="AT15"/>
  <c r="AT16"/>
  <c r="AT17"/>
  <c r="AT18"/>
  <c r="AT20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2"/>
  <c r="AT93"/>
  <c r="AT94"/>
  <c r="AT95"/>
  <c r="AT96"/>
  <c r="AT97"/>
  <c r="AT98"/>
  <c r="AT99"/>
  <c r="AT100"/>
  <c r="AT101"/>
  <c r="AT105"/>
  <c r="AT106"/>
  <c r="AT107"/>
  <c r="AT108"/>
  <c r="AT109"/>
  <c r="AT110"/>
  <c r="AT111"/>
  <c r="AT112"/>
  <c r="AT113"/>
  <c r="AT114"/>
  <c r="AT115"/>
  <c r="AT116"/>
  <c r="AT117"/>
  <c r="AT118"/>
  <c r="AT119"/>
  <c r="AS104"/>
  <c r="AS103"/>
  <c r="AS102" s="1"/>
  <c r="AS91"/>
  <c r="AS23"/>
  <c r="AS22" s="1"/>
  <c r="AS21" s="1"/>
  <c r="AS8"/>
  <c r="AS7" s="1"/>
  <c r="AS6" s="1"/>
  <c r="AR104"/>
  <c r="AQ104"/>
  <c r="AP104"/>
  <c r="AO104"/>
  <c r="AN104"/>
  <c r="AM104"/>
  <c r="AL104"/>
  <c r="AK104"/>
  <c r="AR103"/>
  <c r="AQ103"/>
  <c r="AP103"/>
  <c r="AO103"/>
  <c r="AN103"/>
  <c r="AM103"/>
  <c r="AL103"/>
  <c r="AU103" s="1"/>
  <c r="AK103"/>
  <c r="AR102"/>
  <c r="AQ102"/>
  <c r="AP102"/>
  <c r="AO102"/>
  <c r="AN102"/>
  <c r="AM102"/>
  <c r="AL102"/>
  <c r="AK102"/>
  <c r="AR91"/>
  <c r="AQ91"/>
  <c r="AP91"/>
  <c r="AO91"/>
  <c r="AN91"/>
  <c r="AM91"/>
  <c r="AL91"/>
  <c r="AK91"/>
  <c r="AR23"/>
  <c r="AR22" s="1"/>
  <c r="AR21" s="1"/>
  <c r="AQ23"/>
  <c r="AQ22" s="1"/>
  <c r="AQ21" s="1"/>
  <c r="AP23"/>
  <c r="AP22" s="1"/>
  <c r="AP21" s="1"/>
  <c r="AO23"/>
  <c r="AO22" s="1"/>
  <c r="AO21" s="1"/>
  <c r="AN23"/>
  <c r="AN22" s="1"/>
  <c r="AN21" s="1"/>
  <c r="AM23"/>
  <c r="AM22" s="1"/>
  <c r="AM21" s="1"/>
  <c r="AL23"/>
  <c r="AL22" s="1"/>
  <c r="AL21" s="1"/>
  <c r="AK23"/>
  <c r="AK22" s="1"/>
  <c r="AR8"/>
  <c r="AQ8"/>
  <c r="AP8"/>
  <c r="AO8"/>
  <c r="AN8"/>
  <c r="AM8"/>
  <c r="AL8"/>
  <c r="AK8"/>
  <c r="AR7"/>
  <c r="AQ7"/>
  <c r="AP7"/>
  <c r="AO7"/>
  <c r="AN7"/>
  <c r="AM7"/>
  <c r="AL7"/>
  <c r="AK7"/>
  <c r="AR6"/>
  <c r="AQ6"/>
  <c r="AP6"/>
  <c r="AO6"/>
  <c r="AN6"/>
  <c r="AM6"/>
  <c r="AL6"/>
  <c r="AK6"/>
  <c r="AJ104"/>
  <c r="AI104"/>
  <c r="AU104" s="1"/>
  <c r="AJ103"/>
  <c r="AV103" s="1"/>
  <c r="AI103"/>
  <c r="AJ102"/>
  <c r="AI102"/>
  <c r="AU102" s="1"/>
  <c r="AI91"/>
  <c r="AJ91" s="1"/>
  <c r="AJ23"/>
  <c r="AI23"/>
  <c r="AI22" s="1"/>
  <c r="AI21" s="1"/>
  <c r="AJ8"/>
  <c r="AI8"/>
  <c r="AJ7"/>
  <c r="AI7"/>
  <c r="AJ6"/>
  <c r="AI6"/>
  <c r="AT6" i="2"/>
  <c r="AT7"/>
  <c r="AT9"/>
  <c r="AT10"/>
  <c r="AT11"/>
  <c r="AT12"/>
  <c r="AT13"/>
  <c r="AT14"/>
  <c r="AT15"/>
  <c r="AT16"/>
  <c r="AT17"/>
  <c r="AT18"/>
  <c r="AT19"/>
  <c r="AT20"/>
  <c r="AT21"/>
  <c r="AS21"/>
  <c r="AP21"/>
  <c r="AM21"/>
  <c r="AS18"/>
  <c r="AP18"/>
  <c r="AM18"/>
  <c r="AS17"/>
  <c r="AP17"/>
  <c r="AM17"/>
  <c r="AS16"/>
  <c r="AP16"/>
  <c r="AM16"/>
  <c r="AS15"/>
  <c r="AP15"/>
  <c r="AM15"/>
  <c r="AS14"/>
  <c r="AP14"/>
  <c r="AM14"/>
  <c r="AS13"/>
  <c r="AP13"/>
  <c r="AM13"/>
  <c r="AS12"/>
  <c r="AP12"/>
  <c r="AM12"/>
  <c r="AS11"/>
  <c r="AP11"/>
  <c r="AM11"/>
  <c r="AS10"/>
  <c r="AP10"/>
  <c r="AM10"/>
  <c r="AS9"/>
  <c r="AP9"/>
  <c r="AM9"/>
  <c r="AS7"/>
  <c r="AP7"/>
  <c r="AM7"/>
  <c r="AS6"/>
  <c r="AP6"/>
  <c r="AM6"/>
  <c r="AR5"/>
  <c r="AR4" s="1"/>
  <c r="AQ5"/>
  <c r="AQ4" s="1"/>
  <c r="AO5"/>
  <c r="AO4" s="1"/>
  <c r="AN5"/>
  <c r="AM5"/>
  <c r="AM4" s="1"/>
  <c r="AL5"/>
  <c r="AL4" s="1"/>
  <c r="AK5"/>
  <c r="AK4" s="1"/>
  <c r="AN4"/>
  <c r="AJ21"/>
  <c r="AJ18"/>
  <c r="AJ17"/>
  <c r="AJ16"/>
  <c r="AJ15"/>
  <c r="AJ14"/>
  <c r="AJ13"/>
  <c r="AJ12"/>
  <c r="AJ11"/>
  <c r="AJ10"/>
  <c r="AJ9"/>
  <c r="AJ7"/>
  <c r="AJ6"/>
  <c r="AA21"/>
  <c r="AA18"/>
  <c r="AA17"/>
  <c r="AA16"/>
  <c r="AA13"/>
  <c r="AA12"/>
  <c r="AA11"/>
  <c r="AA10"/>
  <c r="AA9"/>
  <c r="AA7"/>
  <c r="AA6"/>
  <c r="AA5"/>
  <c r="AA4" s="1"/>
  <c r="Z5"/>
  <c r="Y5"/>
  <c r="Y4" s="1"/>
  <c r="Z4"/>
  <c r="I6"/>
  <c r="I7"/>
  <c r="I9"/>
  <c r="I10"/>
  <c r="I11"/>
  <c r="I12"/>
  <c r="I13"/>
  <c r="I14"/>
  <c r="I15"/>
  <c r="AV15" s="1"/>
  <c r="I16"/>
  <c r="I17"/>
  <c r="I18"/>
  <c r="I19"/>
  <c r="AV19" s="1"/>
  <c r="I20"/>
  <c r="AV20" s="1"/>
  <c r="I21"/>
  <c r="I5"/>
  <c r="I4"/>
  <c r="O21"/>
  <c r="L21"/>
  <c r="O17"/>
  <c r="L17"/>
  <c r="O16"/>
  <c r="L16"/>
  <c r="O13"/>
  <c r="L13"/>
  <c r="O12"/>
  <c r="L12"/>
  <c r="O11"/>
  <c r="L11"/>
  <c r="L5" s="1"/>
  <c r="L4" s="1"/>
  <c r="L10"/>
  <c r="O9"/>
  <c r="L9"/>
  <c r="O7"/>
  <c r="L7"/>
  <c r="O6"/>
  <c r="L6"/>
  <c r="O5"/>
  <c r="O4" s="1"/>
  <c r="N5"/>
  <c r="M5"/>
  <c r="K5"/>
  <c r="J5"/>
  <c r="N4"/>
  <c r="M4"/>
  <c r="K4"/>
  <c r="F5"/>
  <c r="E5"/>
  <c r="E4" s="1"/>
  <c r="F4"/>
  <c r="AV21" l="1"/>
  <c r="AV13"/>
  <c r="AV11"/>
  <c r="AV9"/>
  <c r="AV6"/>
  <c r="AU4"/>
  <c r="AU5"/>
  <c r="AV18"/>
  <c r="AV16"/>
  <c r="AV14"/>
  <c r="AV12"/>
  <c r="AV10"/>
  <c r="AV7"/>
  <c r="AS5"/>
  <c r="AS4" s="1"/>
  <c r="AV17"/>
  <c r="AT5"/>
  <c r="AC5" i="1"/>
  <c r="AC4" s="1"/>
  <c r="AD21"/>
  <c r="AD22" s="1"/>
  <c r="AD23" s="1"/>
  <c r="H4"/>
  <c r="AV23"/>
  <c r="AV91"/>
  <c r="AD5"/>
  <c r="AD4" s="1"/>
  <c r="AV8"/>
  <c r="AI5"/>
  <c r="AL5"/>
  <c r="AL4" s="1"/>
  <c r="AN5"/>
  <c r="AN4" s="1"/>
  <c r="AP5"/>
  <c r="AP4" s="1"/>
  <c r="AR5"/>
  <c r="AR4" s="1"/>
  <c r="AU8"/>
  <c r="AU91"/>
  <c r="AU23"/>
  <c r="AJ22"/>
  <c r="AT6"/>
  <c r="AT7"/>
  <c r="AT8"/>
  <c r="AM5"/>
  <c r="AM4" s="1"/>
  <c r="AO5"/>
  <c r="AO4" s="1"/>
  <c r="AQ5"/>
  <c r="AQ4" s="1"/>
  <c r="AT91"/>
  <c r="AT102"/>
  <c r="AT103"/>
  <c r="AT104"/>
  <c r="H22"/>
  <c r="I98"/>
  <c r="AV98" s="1"/>
  <c r="AF22"/>
  <c r="W7"/>
  <c r="AJ21"/>
  <c r="W22"/>
  <c r="W21" s="1"/>
  <c r="AT22"/>
  <c r="AT23"/>
  <c r="AK21"/>
  <c r="J4" i="2"/>
  <c r="AT4" s="1"/>
  <c r="AP5"/>
  <c r="AP4" s="1"/>
  <c r="AS5" i="1"/>
  <c r="AS4" s="1"/>
  <c r="AJ5" i="2"/>
  <c r="AJ4" s="1"/>
  <c r="AV4" s="1"/>
  <c r="AV5" l="1"/>
  <c r="AG22" i="1"/>
  <c r="AF21"/>
  <c r="AI4"/>
  <c r="AJ4" s="1"/>
  <c r="AJ5"/>
  <c r="AU7"/>
  <c r="W6"/>
  <c r="AU6" s="1"/>
  <c r="AU22"/>
  <c r="I22"/>
  <c r="H21"/>
  <c r="W5"/>
  <c r="X21"/>
  <c r="AT21"/>
  <c r="AK5"/>
  <c r="W4" l="1"/>
  <c r="AU4" s="1"/>
  <c r="I21"/>
  <c r="AU21"/>
  <c r="AF5"/>
  <c r="AG5" s="1"/>
  <c r="AG21"/>
  <c r="AV22"/>
  <c r="X22"/>
  <c r="X5"/>
  <c r="X4" s="1"/>
  <c r="AT5"/>
  <c r="AK4"/>
  <c r="AT4" s="1"/>
  <c r="AV21" l="1"/>
  <c r="I5"/>
  <c r="AU5"/>
  <c r="AV5" l="1"/>
  <c r="I4"/>
  <c r="AV4" s="1"/>
</calcChain>
</file>

<file path=xl/sharedStrings.xml><?xml version="1.0" encoding="utf-8"?>
<sst xmlns="http://schemas.openxmlformats.org/spreadsheetml/2006/main" count="762" uniqueCount="305">
  <si>
    <t>04 UPRAVNI ODJEL DRUŠTVENIH DJELATNOSTI</t>
  </si>
  <si>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</si>
  <si>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</si>
  <si>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</si>
  <si>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</si>
  <si>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</si>
  <si>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</si>
  <si>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</si>
  <si>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</si>
  <si>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</si>
  <si>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</si>
  <si>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</si>
  <si>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</si>
  <si>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</si>
  <si>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42219</t>
  </si>
  <si>
    <t xml:space="preserve">OSTALA UREDSKA OPREMA </t>
  </si>
  <si>
    <t>42221</t>
  </si>
  <si>
    <t xml:space="preserve">RADIO I TV PRIJEMNICI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</si>
  <si>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</si>
  <si>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</si>
  <si>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</si>
  <si>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</si>
  <si>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</si>
  <si>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</si>
  <si>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42232</t>
  </si>
  <si>
    <t xml:space="preserve">OPREMA ZA ODRŽAVANJE PROSTORIJA </t>
  </si>
  <si>
    <t>42239</t>
  </si>
  <si>
    <t xml:space="preserve">OSTALA OPREMA ZA ODRŽAVANJE I ZAŠTITU </t>
  </si>
  <si>
    <t>42262</t>
  </si>
  <si>
    <t xml:space="preserve">GLAZBENI INSTRUMENTI I OPREMA </t>
  </si>
  <si>
    <t>42411</t>
  </si>
  <si>
    <t xml:space="preserve">KNJIGE </t>
  </si>
  <si>
    <t>TEKUĆI PROGRAMI</t>
  </si>
  <si>
    <t>6000:  REDOVNI PROGRAM OSNOVNOG OBRAZOVANJA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</si>
  <si>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</si>
  <si>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</si>
  <si>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</si>
  <si>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</si>
  <si>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161372600000002</t>
  </si>
  <si>
    <t>6000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</si>
  <si>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</si>
  <si>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</si>
  <si>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</si>
  <si>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</si>
  <si>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</si>
  <si>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</si>
  <si>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</si>
  <si>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</si>
  <si>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</si>
  <si>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</si>
  <si>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</si>
  <si>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</si>
  <si>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41285 </t>
  </si>
  <si>
    <t>32116</t>
  </si>
  <si>
    <t>NAKNADE ZA PRIJEVOZ NA SLUŽBENOM PUTU U INOZEMSTVU -Naknade za prijevoz na službenom putu u inozemstvu</t>
  </si>
  <si>
    <t>32121</t>
  </si>
  <si>
    <t xml:space="preserve">NAKNADE ZA PRIJEVOZ NA POSAO I S POSLA </t>
  </si>
  <si>
    <t xml:space="preserve">472 </t>
  </si>
  <si>
    <t>32131</t>
  </si>
  <si>
    <t>SEMINARI, SAVJETOVANJA I SIMPOZIJI -Seminari, savjetovanja i simpoziji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</si>
  <si>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</si>
  <si>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</si>
  <si>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</si>
  <si>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</si>
  <si>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</si>
  <si>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</si>
  <si>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</si>
  <si>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</si>
  <si>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</si>
  <si>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</si>
  <si>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</si>
  <si>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</si>
  <si>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</si>
  <si>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</si>
  <si>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</si>
  <si>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</si>
  <si>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</si>
  <si>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</si>
  <si>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</si>
  <si>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</si>
  <si>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</si>
  <si>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</si>
  <si>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</si>
  <si>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</si>
  <si>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</si>
  <si>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</si>
  <si>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</si>
  <si>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4871 </t>
  </si>
  <si>
    <t>32239</t>
  </si>
  <si>
    <t>OSTALI MATERIJALI ZA PROIZVODNJU ENERGIJE (UGLJEN, DRVA, TEŠKO ULJE) -Ostali materijali za proizvodnju energije (ugljen, drva, teško ulje)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</si>
  <si>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</si>
  <si>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</si>
  <si>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</si>
  <si>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</si>
  <si>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</si>
  <si>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</si>
  <si>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</si>
  <si>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</si>
  <si>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</si>
  <si>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492 </t>
  </si>
  <si>
    <t>32313</t>
  </si>
  <si>
    <t>POŠTARINA (PISMA, TISKANICE I SL.) -Poštarina (pisma, tiskanice i sl.)</t>
  </si>
  <si>
    <t>32314</t>
  </si>
  <si>
    <t xml:space="preserve">RENT-A-CAR I TAXI PRIJEVOZ 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</si>
  <si>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</si>
  <si>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</si>
  <si>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</si>
  <si>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</si>
  <si>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</si>
  <si>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</si>
  <si>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</si>
  <si>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</si>
  <si>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</si>
  <si>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</si>
  <si>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</si>
  <si>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</si>
  <si>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</si>
  <si>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</si>
  <si>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</si>
  <si>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</si>
  <si>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</si>
  <si>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</si>
  <si>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</si>
  <si>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</si>
  <si>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</si>
  <si>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</si>
  <si>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</si>
  <si>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</si>
  <si>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>32352</t>
  </si>
  <si>
    <t xml:space="preserve">ZAKUPNINE I NAJAMNINE ZA GRAĐEVINSKE OBJEKTE </t>
  </si>
  <si>
    <t xml:space="preserve">4103 </t>
  </si>
  <si>
    <t>32353</t>
  </si>
  <si>
    <t>ZAKUPNINE I NAJAMNINE ZA OPREMU -Zakupnine i najamnine za opremu</t>
  </si>
  <si>
    <t xml:space="preserve">41031 </t>
  </si>
  <si>
    <t>32355</t>
  </si>
  <si>
    <t>ZAKUPNINE I NAJAMNINE ZA PRIJEVOZNA SREDSTVA -Zakupnine i najamnine za prijevozna sredstava</t>
  </si>
  <si>
    <t xml:space="preserve">41032 </t>
  </si>
  <si>
    <t>32359</t>
  </si>
  <si>
    <t>OSTALE  ZAKUPNINE I NAJAMNINE -Ostale zakupnine i najamnine</t>
  </si>
  <si>
    <t xml:space="preserve">4104 </t>
  </si>
  <si>
    <t>32361</t>
  </si>
  <si>
    <t>OBVEZNI I PREVENTIVNI ZDRAVSTVENI PREGLEDI ZAPOSLENIKA -Obvezni i preventivni zdravstveni pregledi zaposle nika</t>
  </si>
  <si>
    <t xml:space="preserve">41051 </t>
  </si>
  <si>
    <t>32371</t>
  </si>
  <si>
    <t>AUTORSKI HONORARI -Autorski honorari</t>
  </si>
  <si>
    <t xml:space="preserve">4106 </t>
  </si>
  <si>
    <t>32372</t>
  </si>
  <si>
    <t>UGOVORI O DJELU -Ugovori o djelu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</si>
  <si>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</si>
  <si>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</si>
  <si>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</si>
  <si>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</si>
  <si>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</si>
  <si>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</si>
  <si>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</si>
  <si>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</si>
  <si>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</si>
  <si>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</si>
  <si>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</si>
  <si>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</si>
  <si>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</si>
  <si>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</si>
  <si>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</si>
  <si>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41293 </t>
  </si>
  <si>
    <t>32394</t>
  </si>
  <si>
    <t>USLUGE PRI REGISTRACIJI PRIJEVOZNIH SREDSTAVA -Usluge pri registraciji prijevoznih sredstava</t>
  </si>
  <si>
    <t xml:space="preserve">4115 </t>
  </si>
  <si>
    <t>32395</t>
  </si>
  <si>
    <t>USLUGE ČIŠĆENJA, PRANJA I SLIČNO -Usluge čišćenja, pranja i slično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</si>
  <si>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</si>
  <si>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</si>
  <si>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</si>
  <si>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</si>
  <si>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</si>
  <si>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</si>
  <si>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</si>
  <si>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</si>
  <si>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</si>
  <si>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41295 </t>
  </si>
  <si>
    <t>32921</t>
  </si>
  <si>
    <t>PREMIJE OSIGURANJA PRIJEVOZNIH SREDSTAVA -Premije osiguranja prijevoznih sredstava</t>
  </si>
  <si>
    <t xml:space="preserve">4119 </t>
  </si>
  <si>
    <t>32922</t>
  </si>
  <si>
    <t>PREMIJE OSIGURANJA OSTALE IMOVINE -Premije osiguranja ostale imovine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</si>
  <si>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</si>
  <si>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</si>
  <si>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</si>
  <si>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</si>
  <si>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</si>
  <si>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</si>
  <si>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4123 </t>
  </si>
  <si>
    <t>32953</t>
  </si>
  <si>
    <t>JAVNOBILJEŽNIČKE PRISTOJBE -Javnobilježničke pristojbe</t>
  </si>
  <si>
    <t>32955</t>
  </si>
  <si>
    <t xml:space="preserve">NOVČANA NAKNADA POSLODAVCA ZBOG NEZAPOŠLJAVANJA OSOBA S INVALIDITETOM 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</si>
  <si>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</si>
  <si>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</si>
  <si>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</si>
  <si>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</si>
  <si>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</si>
  <si>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</si>
  <si>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4126 </t>
  </si>
  <si>
    <t>34311</t>
  </si>
  <si>
    <t>USLUGE BANAKA -Usluge banaka</t>
  </si>
  <si>
    <t xml:space="preserve">41283 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</si>
  <si>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</si>
  <si>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</si>
  <si>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</si>
  <si>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</si>
  <si>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</si>
  <si>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</si>
  <si>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</si>
  <si>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</si>
  <si>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</si>
  <si>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</si>
  <si>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</si>
  <si>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</si>
  <si>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</si>
  <si>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</si>
  <si>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</si>
  <si>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4136 </t>
  </si>
  <si>
    <t>32323</t>
  </si>
  <si>
    <t>USLUGE TEKUĆEG I INVESTICIJSKOG ODRŽAVANJA PRIJEVOZNIH SREDSTAVA -Usluge tekućeg i investicijskog održavanja prijevo znih sredstava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</si>
  <si>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</si>
  <si>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</si>
  <si>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</si>
  <si>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</si>
  <si>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 xml:space="preserve">4143 </t>
  </si>
  <si>
    <t>ZAKUPNINE I NAJAMNINE ZA GRAĐEVINSKE OBJEKTE -Zakupnine i najamnine za građevinske objekte</t>
  </si>
  <si>
    <t>0432</t>
  </si>
  <si>
    <t>161372110210008</t>
  </si>
  <si>
    <t>POZICIJA</t>
  </si>
  <si>
    <t>KONTO</t>
  </si>
  <si>
    <t>NAZIV KONTA-NAZIV POZICIJE</t>
  </si>
  <si>
    <t>PLANIRANO
GRAD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</si>
  <si>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</si>
  <si>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</si>
  <si>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</si>
  <si>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</si>
  <si>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</si>
  <si>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</si>
  <si>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</si>
  <si>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</si>
  <si>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</si>
  <si>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</si>
  <si>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</si>
  <si>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</si>
  <si>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</si>
  <si>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NOVOG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</si>
  <si>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</si>
  <si>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</si>
  <si>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</si>
  <si>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</si>
  <si>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</si>
  <si>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</si>
  <si>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</si>
  <si>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IZVRŠENO</t>
  </si>
  <si>
    <t>POVEĆANJE
SMANJENJE</t>
  </si>
  <si>
    <t>NOVI
PLAN</t>
  </si>
  <si>
    <t>63414</t>
  </si>
  <si>
    <t xml:space="preserve">TEKUĆE POMOĆI OD HZMO-A, HZZ-A I HZZO-A </t>
  </si>
  <si>
    <t>161372000000000</t>
  </si>
  <si>
    <t>63612</t>
  </si>
  <si>
    <t xml:space="preserve">TEKUĆE POMOĆI IZ DRŽAVNOG PRORAČUNA PRORAČUNSKIM KORISNICIMA PRORAČUNA JLP(R)S </t>
  </si>
  <si>
    <t>63613</t>
  </si>
  <si>
    <t xml:space="preserve">TEKUĆE POMOĆI PRORAČUNSKIM KORISNICIMA IZ PRORAČUNA JLP(R)S KOJI IM NIJE NADLEŽAN </t>
  </si>
  <si>
    <t>64132</t>
  </si>
  <si>
    <t xml:space="preserve">KAMATE NA DEPOZITE PO VIĐENJU </t>
  </si>
  <si>
    <t>65264</t>
  </si>
  <si>
    <t xml:space="preserve">SUFINANCIRANJE CIJENE USLUGE, PARTICIPACIJE I SLIČNO </t>
  </si>
  <si>
    <t>66151</t>
  </si>
  <si>
    <t xml:space="preserve">PRIHODI OD PRUŽENIH USLUGA </t>
  </si>
  <si>
    <t>PRIHODI IZ NADLEŽNOG PRORAČUNA ZA FINANCIRANJE RASHODA POSLOVANJA</t>
  </si>
  <si>
    <t>MANJAK PRIHODA OD NEFINACIJSKE IMOVINE</t>
  </si>
  <si>
    <t>ELEKRTONSKI MEDIJI - Elekronski mediji</t>
  </si>
  <si>
    <t>USLUGE ČUVANJA IMOVINE I OSOBA - Usluge čuvanja imovine i osoba</t>
  </si>
  <si>
    <t xml:space="preserve"> DODATNI PROGRAMI U OSNOVNOM I SREDNJEM ŠKOLSTVU: MEĐUNARODNO NATJECANJE</t>
  </si>
  <si>
    <t>OSTALE USLUGE PROMIDŽBE I INFORMIRANJA - Ostale usluge promidžbe i informiranja</t>
  </si>
  <si>
    <t>PROMIDŽBENI MATERIJALI - Promidžbeni materijali</t>
  </si>
  <si>
    <t>UGOVORI O DJELU - Ugovori o djelu</t>
  </si>
  <si>
    <t>GRAFIČKE I TISKARSKE USLUGE - Grafičke i tiskarske usluge</t>
  </si>
  <si>
    <t>FILM I IZRADA FOTOGRAFIJA - Film i izrada fotografija</t>
  </si>
  <si>
    <t>OSTALE NESPOMENUTE USLUGE - Ostale nespomenute usluge</t>
  </si>
  <si>
    <t>AUTO GUME - Auto gume</t>
  </si>
  <si>
    <t xml:space="preserve">PREMIJE OSIGURANJA ZAPOSLENIH - Premije osiguranja zaposlenih </t>
  </si>
  <si>
    <t>SUDSKE PRISTOJBE - Sudske pristojbe</t>
  </si>
  <si>
    <t>OSTALE PRISTOJBE I NAKNADE - Ostale pristojbe i naknade</t>
  </si>
  <si>
    <t>USLUGE PLATNOG PROMETA - Usluge platnog prometa</t>
  </si>
  <si>
    <t>NEGATIVNE TEČAJNE RAZLIKE - Negativne tečajne razlike</t>
  </si>
  <si>
    <t>PRIHOD OD PRODAJE UREDSKOG NAMJEŠTAJA</t>
  </si>
  <si>
    <t>PRIHOD OD PRODAJE OPREME ZA GRIJANJE, VENTILACIJU I HLAĐENJE</t>
  </si>
  <si>
    <t>TEKUĆE DONACIJE OD OSTALIH SUBJEKATA IZVAN OPĆEG PRORAČUNA</t>
  </si>
  <si>
    <t>TEKUĆE DONACIJE OD TRGOVAČKIH DRUŠTAVA</t>
  </si>
  <si>
    <t>OSTALI PRIHODI</t>
  </si>
  <si>
    <t>PRIHODI OD POZITIVNIH TEČAJNIH RAZLIKA</t>
  </si>
  <si>
    <t>PRIHODI IZ NADLEŽNOG PRORAČUNA ZA FINANCIRANJE RASHODA ZA NABAVU NEFINANCIJSKE IMOVINE</t>
  </si>
  <si>
    <t>POSEBNI PROGRAMI</t>
  </si>
  <si>
    <t xml:space="preserve">IZVRŠENJE
</t>
  </si>
  <si>
    <t>OSTALE ZAKUPNINE I NAJAMNINE - Ostale najamnine i zakupnine</t>
  </si>
  <si>
    <t>ČIŠĆENJE I PRANJE - Čišćenje i pranje</t>
  </si>
  <si>
    <t>NAKNADE TROŠKOVA SLUŽBENOG PUTA - Naknade troškova službenog puta</t>
  </si>
  <si>
    <t>NAKNADA OSTALIH TROŠKOVA - Naknada ostalih troškova</t>
  </si>
  <si>
    <t>PLAĆE ZA REDOVAN RAD - Plaće za redovan rad</t>
  </si>
  <si>
    <t>OPREMA</t>
  </si>
  <si>
    <t xml:space="preserve">TEKUĆE POMOĆI OD IZVANPRORAČUNSKIH KORISNIKA TEMELJEM PRIJENOSA EU SREDSTAVA 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</si>
</sst>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7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4" fontId="2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24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/>
    <xf numFmtId="164" fontId="4" fillId="2" borderId="1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/>
    <xf numFmtId="164" fontId="6" fillId="0" borderId="0" xfId="0" applyNumberFormat="1" applyFont="1"/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/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10" xfId="0" applyNumberFormat="1" applyFont="1" applyBorder="1"/>
    <xf numFmtId="164" fontId="2" fillId="0" borderId="10" xfId="0" applyNumberFormat="1" applyFont="1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Font="1" applyBorder="1"/>
    <xf numFmtId="4" fontId="6" fillId="0" borderId="10" xfId="0" applyNumberFormat="1" applyFont="1" applyBorder="1"/>
    <xf numFmtId="164" fontId="0" fillId="0" borderId="10" xfId="0" applyNumberFormat="1" applyBorder="1"/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2" borderId="15" xfId="0" applyFont="1" applyFill="1" applyBorder="1" applyAlignment="1">
      <alignment vertical="center"/>
    </xf>
    <xf numFmtId="0" fontId="4" fillId="2" borderId="25" xfId="1" applyNumberFormat="1" applyFont="1" applyFill="1" applyBorder="1" applyAlignment="1" applyProtection="1">
      <alignment horizontal="center" vertical="center" wrapText="1"/>
    </xf>
    <xf numFmtId="0" fontId="4" fillId="2" borderId="26" xfId="1" applyNumberFormat="1" applyFont="1" applyFill="1" applyBorder="1" applyAlignment="1" applyProtection="1">
      <alignment horizontal="center" vertical="center" wrapText="1"/>
    </xf>
    <xf numFmtId="4" fontId="2" fillId="0" borderId="28" xfId="0" applyNumberFormat="1" applyFont="1" applyBorder="1"/>
    <xf numFmtId="4" fontId="2" fillId="0" borderId="29" xfId="0" applyNumberFormat="1" applyFont="1" applyBorder="1"/>
    <xf numFmtId="4" fontId="2" fillId="0" borderId="31" xfId="0" applyNumberFormat="1" applyFont="1" applyBorder="1"/>
    <xf numFmtId="0" fontId="0" fillId="0" borderId="30" xfId="0" applyBorder="1"/>
    <xf numFmtId="4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wrapText="1"/>
    </xf>
    <xf numFmtId="4" fontId="0" fillId="0" borderId="33" xfId="0" applyNumberFormat="1" applyBorder="1" applyAlignment="1"/>
    <xf numFmtId="4" fontId="0" fillId="0" borderId="33" xfId="0" applyNumberFormat="1" applyBorder="1"/>
    <xf numFmtId="4" fontId="0" fillId="0" borderId="33" xfId="0" applyNumberFormat="1" applyFont="1" applyBorder="1"/>
    <xf numFmtId="4" fontId="6" fillId="0" borderId="33" xfId="0" applyNumberFormat="1" applyFont="1" applyBorder="1"/>
    <xf numFmtId="164" fontId="0" fillId="0" borderId="33" xfId="0" applyNumberFormat="1" applyBorder="1"/>
    <xf numFmtId="4" fontId="0" fillId="0" borderId="34" xfId="0" applyNumberFormat="1" applyBorder="1"/>
    <xf numFmtId="4" fontId="2" fillId="0" borderId="0" xfId="0" applyNumberFormat="1" applyFont="1" applyBorder="1"/>
    <xf numFmtId="4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4" fontId="2" fillId="0" borderId="0" xfId="0" applyNumberFormat="1" applyFont="1" applyBorder="1"/>
    <xf numFmtId="0" fontId="6" fillId="0" borderId="0" xfId="0" applyFont="1" applyAlignment="1">
      <alignment horizontal="left"/>
    </xf>
    <xf numFmtId="0" fontId="0" fillId="0" borderId="10" xfId="0" applyBorder="1"/>
    <xf numFmtId="0" fontId="0" fillId="0" borderId="0" xfId="0"/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4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5" fillId="2" borderId="22" xfId="1" applyNumberFormat="1" applyFont="1" applyFill="1" applyBorder="1" applyAlignment="1" applyProtection="1">
      <alignment horizontal="center" vertical="center" wrapText="1"/>
    </xf>
    <xf numFmtId="0" fontId="5" fillId="2" borderId="23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4" fillId="3" borderId="19" xfId="1" applyNumberFormat="1" applyFont="1" applyFill="1" applyBorder="1" applyAlignment="1" applyProtection="1">
      <alignment horizontal="center" vertical="center" wrapText="1"/>
    </xf>
    <xf numFmtId="0" fontId="4" fillId="3" borderId="20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2" fillId="0" borderId="30" xfId="0" applyFont="1" applyBorder="1"/>
    <xf numFmtId="0" fontId="0" fillId="0" borderId="10" xfId="0" applyBorder="1"/>
    <xf numFmtId="0" fontId="2" fillId="0" borderId="27" xfId="0" applyFont="1" applyBorder="1"/>
    <xf numFmtId="0" fontId="0" fillId="0" borderId="28" xfId="0" applyBorder="1"/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0" xfId="0"/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Alignment="1">
      <alignment horizontal="right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26"/>
  <sheetViews>
    <sheetView tabSelected="1" topLeftCell="AD1" workbookViewId="0">
      <selection activeCell="AW3" sqref="AW1:AW1048576"/>
    </sheetView>
  </sheetViews>
  <sheetFormatPr defaultColWidth="0" defaultRowHeight="15" zeroHeight="1"/>
  <cols>
    <col min="1" max="3" width="9.140625" customWidth="1"/>
    <col min="4" max="4" width="59.85546875" customWidth="1"/>
    <col min="5" max="5" width="10.140625" bestFit="1" customWidth="1"/>
    <col min="6" max="6" width="9.140625" customWidth="1"/>
    <col min="7" max="7" width="10.140625" bestFit="1" customWidth="1"/>
    <col min="8" max="8" width="10.5703125" customWidth="1"/>
    <col min="9" max="9" width="10.140625" bestFit="1" customWidth="1"/>
    <col min="10" max="10" width="5.140625" bestFit="1" customWidth="1"/>
    <col min="11" max="11" width="12.5703125" customWidth="1"/>
    <col min="12" max="12" width="5.140625" bestFit="1" customWidth="1"/>
    <col min="13" max="13" width="10.140625" bestFit="1" customWidth="1"/>
    <col min="14" max="14" width="14.42578125" customWidth="1"/>
    <col min="15" max="15" width="10.140625" bestFit="1" customWidth="1"/>
    <col min="16" max="16" width="5.140625" bestFit="1" customWidth="1"/>
    <col min="17" max="17" width="12" customWidth="1"/>
    <col min="18" max="18" width="5.140625" bestFit="1" customWidth="1"/>
    <col min="19" max="19" width="10.140625" bestFit="1" customWidth="1"/>
    <col min="20" max="20" width="13" customWidth="1"/>
    <col min="21" max="22" width="10.140625" bestFit="1" customWidth="1"/>
    <col min="23" max="23" width="12.42578125" customWidth="1"/>
    <col min="24" max="24" width="10.140625" bestFit="1" customWidth="1"/>
    <col min="25" max="25" width="5.140625" bestFit="1" customWidth="1"/>
    <col min="26" max="26" width="12.28515625" customWidth="1"/>
    <col min="27" max="27" width="5.140625" bestFit="1" customWidth="1"/>
    <col min="28" max="28" width="9.140625" customWidth="1"/>
    <col min="29" max="29" width="12.7109375" customWidth="1"/>
    <col min="30" max="30" width="9.140625" customWidth="1"/>
    <col min="31" max="31" width="8.5703125" customWidth="1"/>
    <col min="32" max="32" width="11.42578125" customWidth="1"/>
    <col min="33" max="33" width="8.140625" bestFit="1" customWidth="1"/>
    <col min="34" max="34" width="9" customWidth="1"/>
    <col min="35" max="35" width="12.42578125" customWidth="1"/>
    <col min="36" max="36" width="9.140625" bestFit="1" customWidth="1"/>
    <col min="37" max="37" width="5.140625" bestFit="1" customWidth="1"/>
    <col min="38" max="38" width="12" customWidth="1"/>
    <col min="39" max="40" width="5.140625" bestFit="1" customWidth="1"/>
    <col min="41" max="41" width="11.42578125" customWidth="1"/>
    <col min="42" max="43" width="5.140625" bestFit="1" customWidth="1"/>
    <col min="44" max="44" width="11.5703125" customWidth="1"/>
    <col min="45" max="45" width="5.140625" bestFit="1" customWidth="1"/>
    <col min="46" max="46" width="11.7109375" bestFit="1" customWidth="1"/>
    <col min="47" max="47" width="14.140625" customWidth="1"/>
    <col min="48" max="48" width="11.7109375" customWidth="1"/>
    <col min="49" max="53" width="0" hidden="1" customWidth="1"/>
    <col min="55" max="16384" width="9.140625" hidden="1"/>
  </cols>
  <sheetData>
    <row r="1" spans="1:52" ht="37.5" customHeight="1" thickTop="1">
      <c r="A1" s="3"/>
      <c r="B1" s="87" t="s">
        <v>231</v>
      </c>
      <c r="C1" s="87" t="s">
        <v>232</v>
      </c>
      <c r="D1" s="89" t="s">
        <v>233</v>
      </c>
      <c r="E1" s="91" t="s">
        <v>234</v>
      </c>
      <c r="F1" s="93" t="s">
        <v>297</v>
      </c>
      <c r="G1" s="80" t="s">
        <v>235</v>
      </c>
      <c r="H1" s="81"/>
      <c r="I1" s="82"/>
      <c r="J1" s="74" t="s">
        <v>236</v>
      </c>
      <c r="K1" s="75"/>
      <c r="L1" s="76"/>
      <c r="M1" s="74" t="s">
        <v>237</v>
      </c>
      <c r="N1" s="75"/>
      <c r="O1" s="76"/>
      <c r="P1" s="74" t="s">
        <v>238</v>
      </c>
      <c r="Q1" s="75"/>
      <c r="R1" s="76"/>
      <c r="S1" s="80" t="s">
        <v>239</v>
      </c>
      <c r="T1" s="81"/>
      <c r="U1" s="82"/>
      <c r="V1" s="74" t="s">
        <v>240</v>
      </c>
      <c r="W1" s="75"/>
      <c r="X1" s="76"/>
      <c r="Y1" s="74" t="s">
        <v>241</v>
      </c>
      <c r="Z1" s="75"/>
      <c r="AA1" s="76"/>
      <c r="AB1" s="74" t="s">
        <v>242</v>
      </c>
      <c r="AC1" s="75"/>
      <c r="AD1" s="76"/>
      <c r="AE1" s="74" t="s">
        <v>243</v>
      </c>
      <c r="AF1" s="75"/>
      <c r="AG1" s="76"/>
      <c r="AH1" s="74" t="s">
        <v>244</v>
      </c>
      <c r="AI1" s="75"/>
      <c r="AJ1" s="76"/>
      <c r="AK1" s="74" t="s">
        <v>245</v>
      </c>
      <c r="AL1" s="75"/>
      <c r="AM1" s="76"/>
      <c r="AN1" s="77" t="s">
        <v>246</v>
      </c>
      <c r="AO1" s="78"/>
      <c r="AP1" s="79"/>
      <c r="AQ1" s="74" t="s">
        <v>247</v>
      </c>
      <c r="AR1" s="75"/>
      <c r="AS1" s="76"/>
      <c r="AT1" s="65" t="s">
        <v>248</v>
      </c>
      <c r="AU1" s="66"/>
      <c r="AV1" s="67"/>
    </row>
    <row r="2" spans="1:52" ht="44.25" customHeight="1">
      <c r="A2" s="4"/>
      <c r="B2" s="88"/>
      <c r="C2" s="88"/>
      <c r="D2" s="90"/>
      <c r="E2" s="92"/>
      <c r="F2" s="94"/>
      <c r="G2" s="71"/>
      <c r="H2" s="72"/>
      <c r="I2" s="73"/>
      <c r="J2" s="71" t="s">
        <v>249</v>
      </c>
      <c r="K2" s="72"/>
      <c r="L2" s="73"/>
      <c r="M2" s="71"/>
      <c r="N2" s="72"/>
      <c r="O2" s="73"/>
      <c r="P2" s="71"/>
      <c r="Q2" s="72"/>
      <c r="R2" s="73"/>
      <c r="S2" s="71"/>
      <c r="T2" s="72"/>
      <c r="U2" s="73"/>
      <c r="V2" s="71" t="s">
        <v>249</v>
      </c>
      <c r="W2" s="72"/>
      <c r="X2" s="73"/>
      <c r="Y2" s="71" t="s">
        <v>250</v>
      </c>
      <c r="Z2" s="72"/>
      <c r="AA2" s="73"/>
      <c r="AB2" s="71" t="s">
        <v>251</v>
      </c>
      <c r="AC2" s="72"/>
      <c r="AD2" s="73"/>
      <c r="AE2" s="71" t="s">
        <v>252</v>
      </c>
      <c r="AF2" s="72"/>
      <c r="AG2" s="73"/>
      <c r="AH2" s="71" t="s">
        <v>253</v>
      </c>
      <c r="AI2" s="72"/>
      <c r="AJ2" s="73"/>
      <c r="AK2" s="71" t="s">
        <v>254</v>
      </c>
      <c r="AL2" s="72"/>
      <c r="AM2" s="73"/>
      <c r="AN2" s="71"/>
      <c r="AO2" s="72"/>
      <c r="AP2" s="73"/>
      <c r="AQ2" s="71"/>
      <c r="AR2" s="72"/>
      <c r="AS2" s="73"/>
      <c r="AT2" s="68"/>
      <c r="AU2" s="69"/>
      <c r="AV2" s="70"/>
    </row>
    <row r="3" spans="1:52" ht="45.75" customHeight="1" thickBot="1">
      <c r="A3" s="39"/>
      <c r="B3" s="88"/>
      <c r="C3" s="88"/>
      <c r="D3" s="88"/>
      <c r="E3" s="25" t="s">
        <v>255</v>
      </c>
      <c r="F3" s="40" t="s">
        <v>256</v>
      </c>
      <c r="G3" s="41" t="s">
        <v>255</v>
      </c>
      <c r="H3" s="25" t="s">
        <v>257</v>
      </c>
      <c r="I3" s="26" t="s">
        <v>258</v>
      </c>
      <c r="J3" s="41" t="s">
        <v>255</v>
      </c>
      <c r="K3" s="25" t="s">
        <v>257</v>
      </c>
      <c r="L3" s="26" t="s">
        <v>258</v>
      </c>
      <c r="M3" s="41" t="s">
        <v>255</v>
      </c>
      <c r="N3" s="25" t="s">
        <v>257</v>
      </c>
      <c r="O3" s="26" t="s">
        <v>258</v>
      </c>
      <c r="P3" s="41" t="s">
        <v>255</v>
      </c>
      <c r="Q3" s="25" t="s">
        <v>257</v>
      </c>
      <c r="R3" s="26" t="s">
        <v>258</v>
      </c>
      <c r="S3" s="41" t="s">
        <v>255</v>
      </c>
      <c r="T3" s="25" t="s">
        <v>257</v>
      </c>
      <c r="U3" s="26" t="s">
        <v>258</v>
      </c>
      <c r="V3" s="41" t="s">
        <v>255</v>
      </c>
      <c r="W3" s="25" t="s">
        <v>257</v>
      </c>
      <c r="X3" s="26" t="s">
        <v>258</v>
      </c>
      <c r="Y3" s="41" t="s">
        <v>255</v>
      </c>
      <c r="Z3" s="25" t="s">
        <v>257</v>
      </c>
      <c r="AA3" s="26" t="s">
        <v>258</v>
      </c>
      <c r="AB3" s="41" t="s">
        <v>255</v>
      </c>
      <c r="AC3" s="25" t="s">
        <v>257</v>
      </c>
      <c r="AD3" s="26" t="s">
        <v>258</v>
      </c>
      <c r="AE3" s="41" t="s">
        <v>255</v>
      </c>
      <c r="AF3" s="25" t="s">
        <v>257</v>
      </c>
      <c r="AG3" s="26" t="s">
        <v>258</v>
      </c>
      <c r="AH3" s="41" t="s">
        <v>255</v>
      </c>
      <c r="AI3" s="25" t="s">
        <v>257</v>
      </c>
      <c r="AJ3" s="26" t="s">
        <v>258</v>
      </c>
      <c r="AK3" s="41" t="s">
        <v>255</v>
      </c>
      <c r="AL3" s="25" t="s">
        <v>257</v>
      </c>
      <c r="AM3" s="26" t="s">
        <v>258</v>
      </c>
      <c r="AN3" s="41" t="s">
        <v>255</v>
      </c>
      <c r="AO3" s="25" t="s">
        <v>257</v>
      </c>
      <c r="AP3" s="26" t="s">
        <v>258</v>
      </c>
      <c r="AQ3" s="41" t="s">
        <v>255</v>
      </c>
      <c r="AR3" s="25" t="s">
        <v>257</v>
      </c>
      <c r="AS3" s="26" t="s">
        <v>258</v>
      </c>
      <c r="AT3" s="41" t="s">
        <v>255</v>
      </c>
      <c r="AU3" s="25" t="s">
        <v>257</v>
      </c>
      <c r="AV3" s="26" t="s">
        <v>258</v>
      </c>
    </row>
    <row r="4" spans="1:52">
      <c r="A4" s="85" t="s">
        <v>0</v>
      </c>
      <c r="B4" s="86"/>
      <c r="C4" s="86"/>
      <c r="D4" s="86"/>
      <c r="E4" s="42">
        <f>SUM(E5)</f>
        <v>345216</v>
      </c>
      <c r="F4" s="42">
        <f t="shared" ref="F4" si="0">SUM(F5)</f>
        <v>0</v>
      </c>
      <c r="G4" s="42">
        <v>765523.3</v>
      </c>
      <c r="H4" s="42">
        <v>0</v>
      </c>
      <c r="I4" s="42">
        <f>G4+H4</f>
        <v>765523.3</v>
      </c>
      <c r="J4" s="42">
        <f t="shared" ref="J4:O4" si="1">SUM(J5)</f>
        <v>0</v>
      </c>
      <c r="K4" s="42">
        <f t="shared" si="1"/>
        <v>0</v>
      </c>
      <c r="L4" s="42">
        <f t="shared" si="1"/>
        <v>0</v>
      </c>
      <c r="M4" s="42">
        <f t="shared" si="1"/>
        <v>550000</v>
      </c>
      <c r="N4" s="42">
        <f t="shared" si="1"/>
        <v>0</v>
      </c>
      <c r="O4" s="42">
        <f t="shared" si="1"/>
        <v>550000</v>
      </c>
      <c r="P4" s="42">
        <v>0</v>
      </c>
      <c r="Q4" s="42">
        <v>0</v>
      </c>
      <c r="R4" s="42">
        <v>0</v>
      </c>
      <c r="S4" s="42">
        <v>194000</v>
      </c>
      <c r="T4" s="42">
        <v>0</v>
      </c>
      <c r="U4" s="42">
        <v>194000</v>
      </c>
      <c r="V4" s="42">
        <v>525030</v>
      </c>
      <c r="W4" s="42">
        <f>W5</f>
        <v>-18377</v>
      </c>
      <c r="X4" s="42">
        <f>X5</f>
        <v>506653</v>
      </c>
      <c r="Y4" s="42">
        <f t="shared" ref="Y4:AA4" si="2">SUM(Y5)</f>
        <v>0</v>
      </c>
      <c r="Z4" s="42">
        <f t="shared" si="2"/>
        <v>0</v>
      </c>
      <c r="AA4" s="42">
        <f t="shared" si="2"/>
        <v>0</v>
      </c>
      <c r="AB4" s="42">
        <v>42246.49</v>
      </c>
      <c r="AC4" s="42">
        <f>AC5</f>
        <v>46029.62</v>
      </c>
      <c r="AD4" s="42">
        <f>AB4+AC4</f>
        <v>88276.11</v>
      </c>
      <c r="AE4" s="42">
        <v>8000</v>
      </c>
      <c r="AF4" s="42">
        <v>0</v>
      </c>
      <c r="AG4" s="42">
        <f>AE4</f>
        <v>8000</v>
      </c>
      <c r="AH4" s="42">
        <v>28500</v>
      </c>
      <c r="AI4" s="42">
        <v>0</v>
      </c>
      <c r="AJ4" s="42">
        <f t="shared" ref="AJ4:AS4" si="3">SUM(AJ5)</f>
        <v>28500</v>
      </c>
      <c r="AK4" s="42">
        <f t="shared" si="3"/>
        <v>0</v>
      </c>
      <c r="AL4" s="42">
        <f t="shared" si="3"/>
        <v>0</v>
      </c>
      <c r="AM4" s="42">
        <f t="shared" si="3"/>
        <v>0</v>
      </c>
      <c r="AN4" s="42">
        <f t="shared" si="3"/>
        <v>0</v>
      </c>
      <c r="AO4" s="42">
        <f t="shared" si="3"/>
        <v>0</v>
      </c>
      <c r="AP4" s="42">
        <f t="shared" si="3"/>
        <v>0</v>
      </c>
      <c r="AQ4" s="42">
        <f t="shared" si="3"/>
        <v>0</v>
      </c>
      <c r="AR4" s="42">
        <f t="shared" si="3"/>
        <v>0</v>
      </c>
      <c r="AS4" s="42">
        <f t="shared" si="3"/>
        <v>0</v>
      </c>
      <c r="AT4" s="42">
        <f>G4+J4+M4+P4+S4+V4+AB4+Y4+AE4+AH4+AK4+AN4+AQ4</f>
        <v>2113299.79</v>
      </c>
      <c r="AU4" s="42">
        <f>H4+K4+N4+Q4+T4+W4+Z4+AC4+AF4+AI4+AL4+AO4+AR4</f>
        <v>27652.620000000003</v>
      </c>
      <c r="AV4" s="43">
        <f>I4+L4+O4+R4+U4+X4+AA4+AD4+AG4+AJ4+AM4+AM4+AP4+AS4</f>
        <v>2140952.41</v>
      </c>
    </row>
    <row r="5" spans="1:52">
      <c r="A5" s="83" t="s">
        <v>1</v>
      </c>
      <c r="B5" s="84"/>
      <c r="C5" s="84"/>
      <c r="D5" s="84"/>
      <c r="E5" s="29">
        <f t="shared" ref="E5:F5" si="4">SUM(E6:E21)</f>
        <v>345216</v>
      </c>
      <c r="F5" s="29">
        <f t="shared" si="4"/>
        <v>0</v>
      </c>
      <c r="G5" s="29">
        <v>765523.3</v>
      </c>
      <c r="H5" s="29">
        <v>0</v>
      </c>
      <c r="I5" s="29">
        <f>G5+H5</f>
        <v>765523.3</v>
      </c>
      <c r="J5" s="29">
        <f t="shared" ref="J5" si="5">SUM(J6:J21)</f>
        <v>0</v>
      </c>
      <c r="K5" s="29">
        <f t="shared" ref="K5" si="6">SUM(K6:K21)</f>
        <v>0</v>
      </c>
      <c r="L5" s="29">
        <f>SUM(L6:L21)</f>
        <v>0</v>
      </c>
      <c r="M5" s="29">
        <f>SUM(M6:M21)</f>
        <v>550000</v>
      </c>
      <c r="N5" s="29">
        <f>SUM(N6:N21)</f>
        <v>0</v>
      </c>
      <c r="O5" s="29">
        <f>SUM(O6:O21)</f>
        <v>550000</v>
      </c>
      <c r="P5" s="29">
        <v>0</v>
      </c>
      <c r="Q5" s="29">
        <v>0</v>
      </c>
      <c r="R5" s="29">
        <v>0</v>
      </c>
      <c r="S5" s="29">
        <v>194000</v>
      </c>
      <c r="T5" s="29">
        <v>0</v>
      </c>
      <c r="U5" s="29">
        <v>194000</v>
      </c>
      <c r="V5" s="29">
        <v>525030</v>
      </c>
      <c r="W5" s="29">
        <f>W10+W12</f>
        <v>-18377</v>
      </c>
      <c r="X5" s="29">
        <f>X6+X7+X8+X9+X10+X11+X12+X13+X14+X15+X16+X17+X18+X21</f>
        <v>506653</v>
      </c>
      <c r="Y5" s="29">
        <f>SUM(Y6:Y21)</f>
        <v>0</v>
      </c>
      <c r="Z5" s="29">
        <f t="shared" ref="Z5:AA5" si="7">SUM(Z6:Z21)</f>
        <v>0</v>
      </c>
      <c r="AA5" s="29">
        <f t="shared" si="7"/>
        <v>0</v>
      </c>
      <c r="AB5" s="29">
        <v>42246.49</v>
      </c>
      <c r="AC5" s="30">
        <f>AC6+AC8</f>
        <v>46029.62</v>
      </c>
      <c r="AD5" s="29">
        <f>AD4</f>
        <v>88276.11</v>
      </c>
      <c r="AE5" s="29">
        <v>8000</v>
      </c>
      <c r="AF5" s="29">
        <v>0</v>
      </c>
      <c r="AG5" s="29">
        <f>AE5</f>
        <v>8000</v>
      </c>
      <c r="AH5" s="29">
        <v>28500</v>
      </c>
      <c r="AI5" s="29">
        <v>0</v>
      </c>
      <c r="AJ5" s="29">
        <f t="shared" ref="AJ5:AL5" si="8">SUM(AJ6:AJ21)</f>
        <v>28500</v>
      </c>
      <c r="AK5" s="29">
        <f t="shared" si="8"/>
        <v>0</v>
      </c>
      <c r="AL5" s="29">
        <f t="shared" si="8"/>
        <v>0</v>
      </c>
      <c r="AM5" s="29">
        <f>SUM(AM6:AM21)</f>
        <v>0</v>
      </c>
      <c r="AN5" s="29">
        <f>SUM(AN6:AN21)</f>
        <v>0</v>
      </c>
      <c r="AO5" s="29">
        <f>SUM(AO6:AO21)</f>
        <v>0</v>
      </c>
      <c r="AP5" s="29">
        <f>SUM(AP6:AP21)</f>
        <v>0</v>
      </c>
      <c r="AQ5" s="29">
        <f>SUM(AQ6:AQ21)</f>
        <v>0</v>
      </c>
      <c r="AR5" s="29">
        <f t="shared" ref="AR5" si="9">SUM(AR6:AR21)</f>
        <v>0</v>
      </c>
      <c r="AS5" s="29">
        <f>SUM(AS6:AS21)</f>
        <v>0</v>
      </c>
      <c r="AT5" s="29">
        <f t="shared" ref="AT5:AT21" si="10">G5+J5+M5+P5+S5+V5+AB5+Y5+AE5+AH5+AK5+AN5+AQ5</f>
        <v>2113299.79</v>
      </c>
      <c r="AU5" s="29">
        <f>H5+K5+N5+Q5+T5+W5+Z5+AC5+AF5+AI5+AL5+AO5+AR5</f>
        <v>27652.620000000003</v>
      </c>
      <c r="AV5" s="44">
        <f>I5+L5+O5+R5+U5+X5+AA5+AD5+AG5+AJ5+AM5+AP5+AS5</f>
        <v>2140952.41</v>
      </c>
    </row>
    <row r="6" spans="1:52">
      <c r="A6" s="45"/>
      <c r="B6" s="63" t="s">
        <v>5</v>
      </c>
      <c r="C6" s="63" t="s">
        <v>259</v>
      </c>
      <c r="D6" s="31" t="s">
        <v>260</v>
      </c>
      <c r="E6" s="32">
        <v>0</v>
      </c>
      <c r="F6" s="32">
        <v>0</v>
      </c>
      <c r="G6" s="33">
        <v>0</v>
      </c>
      <c r="H6" s="32">
        <v>0</v>
      </c>
      <c r="I6" s="34">
        <f t="shared" ref="I6:I21" si="11">G6+H6</f>
        <v>0</v>
      </c>
      <c r="J6" s="32">
        <v>0</v>
      </c>
      <c r="K6" s="32">
        <v>0</v>
      </c>
      <c r="L6" s="32">
        <f t="shared" ref="L6:L21" si="12">J6+K6</f>
        <v>0</v>
      </c>
      <c r="M6" s="32">
        <v>0</v>
      </c>
      <c r="N6" s="32">
        <v>0</v>
      </c>
      <c r="O6" s="32">
        <f t="shared" ref="O6:O21" si="13">M6+N6</f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5">
        <v>0</v>
      </c>
      <c r="X6" s="32">
        <v>0</v>
      </c>
      <c r="Y6" s="32">
        <v>0</v>
      </c>
      <c r="Z6" s="32">
        <v>0</v>
      </c>
      <c r="AA6" s="32">
        <f t="shared" ref="AA6:AA21" si="14">Y6+Z6</f>
        <v>0</v>
      </c>
      <c r="AB6" s="34">
        <v>20000</v>
      </c>
      <c r="AC6" s="35">
        <v>-4000</v>
      </c>
      <c r="AD6" s="32">
        <f>AB6+AC6</f>
        <v>16000</v>
      </c>
      <c r="AE6" s="34">
        <v>0</v>
      </c>
      <c r="AF6" s="35">
        <v>0</v>
      </c>
      <c r="AG6" s="32">
        <f>AE6+AF6</f>
        <v>0</v>
      </c>
      <c r="AH6" s="34">
        <v>0</v>
      </c>
      <c r="AI6" s="32">
        <v>0</v>
      </c>
      <c r="AJ6" s="32">
        <f t="shared" ref="AJ6:AJ21" si="15">AH6+AI6</f>
        <v>0</v>
      </c>
      <c r="AK6" s="32">
        <v>0</v>
      </c>
      <c r="AL6" s="32">
        <v>0</v>
      </c>
      <c r="AM6" s="32">
        <f t="shared" ref="AM6:AM21" si="16">AK6+AL6</f>
        <v>0</v>
      </c>
      <c r="AN6" s="32">
        <v>0</v>
      </c>
      <c r="AO6" s="32">
        <v>0</v>
      </c>
      <c r="AP6" s="32">
        <f t="shared" ref="AP6:AP21" si="17">AN6+AO6</f>
        <v>0</v>
      </c>
      <c r="AQ6" s="32">
        <v>0</v>
      </c>
      <c r="AR6" s="32">
        <v>0</v>
      </c>
      <c r="AS6" s="32">
        <f t="shared" ref="AS6:AS21" si="18">AQ6+AR6</f>
        <v>0</v>
      </c>
      <c r="AT6" s="34">
        <f t="shared" si="10"/>
        <v>20000</v>
      </c>
      <c r="AU6" s="35">
        <f>H6+K6+N6+Q6+T6+W6+Z6+AC6+AF6+AI6+AL6+AO6+AR6</f>
        <v>-4000</v>
      </c>
      <c r="AV6" s="46">
        <f>I6+L6+O6+R6+U6+X6+AA6+AD6+AG6+AJ6+AM6+AP6+AS6</f>
        <v>16000</v>
      </c>
      <c r="AW6" t="s">
        <v>8</v>
      </c>
      <c r="AY6" t="s">
        <v>230</v>
      </c>
      <c r="AZ6" t="s">
        <v>261</v>
      </c>
    </row>
    <row r="7" spans="1:52" ht="30">
      <c r="A7" s="45"/>
      <c r="B7" s="63" t="s">
        <v>5</v>
      </c>
      <c r="C7" s="63" t="s">
        <v>262</v>
      </c>
      <c r="D7" s="31" t="s">
        <v>263</v>
      </c>
      <c r="E7" s="32">
        <v>0</v>
      </c>
      <c r="F7" s="32">
        <v>0</v>
      </c>
      <c r="G7" s="33">
        <v>0</v>
      </c>
      <c r="H7" s="32">
        <v>0</v>
      </c>
      <c r="I7" s="34">
        <f t="shared" si="11"/>
        <v>0</v>
      </c>
      <c r="J7" s="32">
        <v>0</v>
      </c>
      <c r="K7" s="32">
        <v>0</v>
      </c>
      <c r="L7" s="32">
        <f t="shared" si="12"/>
        <v>0</v>
      </c>
      <c r="M7" s="32">
        <v>0</v>
      </c>
      <c r="N7" s="32">
        <v>0</v>
      </c>
      <c r="O7" s="32">
        <f t="shared" si="13"/>
        <v>0</v>
      </c>
      <c r="P7" s="34">
        <v>0</v>
      </c>
      <c r="Q7" s="34">
        <v>0</v>
      </c>
      <c r="R7" s="34">
        <v>0</v>
      </c>
      <c r="S7" s="34">
        <v>194000</v>
      </c>
      <c r="T7" s="34">
        <v>0</v>
      </c>
      <c r="U7" s="34">
        <v>194000</v>
      </c>
      <c r="V7" s="34">
        <v>0</v>
      </c>
      <c r="W7" s="35">
        <v>0</v>
      </c>
      <c r="X7" s="32">
        <v>0</v>
      </c>
      <c r="Y7" s="32">
        <v>0</v>
      </c>
      <c r="Z7" s="32">
        <v>0</v>
      </c>
      <c r="AA7" s="32">
        <f t="shared" si="14"/>
        <v>0</v>
      </c>
      <c r="AB7" s="34">
        <v>22246.489999999998</v>
      </c>
      <c r="AC7" s="35">
        <v>0</v>
      </c>
      <c r="AD7" s="32">
        <f t="shared" ref="AD7:AD20" si="19">AB7+AC7</f>
        <v>22246.489999999998</v>
      </c>
      <c r="AE7" s="34">
        <v>0</v>
      </c>
      <c r="AF7" s="35">
        <v>0</v>
      </c>
      <c r="AG7" s="32">
        <f t="shared" ref="AG7:AG21" si="20">AE7+AF7</f>
        <v>0</v>
      </c>
      <c r="AH7" s="34">
        <v>0</v>
      </c>
      <c r="AI7" s="32">
        <v>0</v>
      </c>
      <c r="AJ7" s="32">
        <f t="shared" si="15"/>
        <v>0</v>
      </c>
      <c r="AK7" s="32">
        <v>0</v>
      </c>
      <c r="AL7" s="32">
        <v>0</v>
      </c>
      <c r="AM7" s="32">
        <f t="shared" si="16"/>
        <v>0</v>
      </c>
      <c r="AN7" s="32">
        <v>0</v>
      </c>
      <c r="AO7" s="32">
        <v>0</v>
      </c>
      <c r="AP7" s="32">
        <f t="shared" si="17"/>
        <v>0</v>
      </c>
      <c r="AQ7" s="32">
        <v>0</v>
      </c>
      <c r="AR7" s="32">
        <v>0</v>
      </c>
      <c r="AS7" s="32">
        <f t="shared" si="18"/>
        <v>0</v>
      </c>
      <c r="AT7" s="34">
        <f t="shared" si="10"/>
        <v>216246.49</v>
      </c>
      <c r="AU7" s="35">
        <f t="shared" ref="AU7:AU21" si="21">H7+K7+N7+Q7+T7+W7+Z7+AC7+AF7+AI7+AL7+AO7+AR7</f>
        <v>0</v>
      </c>
      <c r="AV7" s="46">
        <f t="shared" ref="AV7:AV21" si="22">I7+L7+O7+R7+U7+X7+AA7+AD7+AG7+AJ7+AM7+AP7+AS7</f>
        <v>216246.49</v>
      </c>
      <c r="AW7" t="s">
        <v>8</v>
      </c>
      <c r="AY7" t="s">
        <v>230</v>
      </c>
      <c r="AZ7" t="s">
        <v>261</v>
      </c>
    </row>
    <row r="8" spans="1:52" s="64" customFormat="1" ht="30">
      <c r="A8" s="45"/>
      <c r="B8" s="63"/>
      <c r="C8" s="36">
        <v>63814</v>
      </c>
      <c r="D8" s="37" t="s">
        <v>304</v>
      </c>
      <c r="E8" s="32">
        <v>0</v>
      </c>
      <c r="F8" s="32">
        <v>0</v>
      </c>
      <c r="G8" s="33">
        <v>0</v>
      </c>
      <c r="H8" s="32">
        <v>0</v>
      </c>
      <c r="I8" s="34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5">
        <v>0</v>
      </c>
      <c r="X8" s="32">
        <v>0</v>
      </c>
      <c r="Y8" s="32">
        <v>0</v>
      </c>
      <c r="Z8" s="32">
        <v>0</v>
      </c>
      <c r="AA8" s="32">
        <v>0</v>
      </c>
      <c r="AB8" s="34">
        <v>0</v>
      </c>
      <c r="AC8" s="35">
        <v>50029.62</v>
      </c>
      <c r="AD8" s="32">
        <f t="shared" si="19"/>
        <v>50029.62</v>
      </c>
      <c r="AE8" s="34">
        <v>0</v>
      </c>
      <c r="AF8" s="35">
        <v>0</v>
      </c>
      <c r="AG8" s="32">
        <f t="shared" si="20"/>
        <v>0</v>
      </c>
      <c r="AH8" s="34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4">
        <v>0</v>
      </c>
      <c r="AU8" s="35">
        <f t="shared" si="21"/>
        <v>50029.62</v>
      </c>
      <c r="AV8" s="46">
        <f t="shared" si="22"/>
        <v>50029.62</v>
      </c>
    </row>
    <row r="9" spans="1:52" ht="30">
      <c r="A9" s="45"/>
      <c r="B9" s="63" t="s">
        <v>5</v>
      </c>
      <c r="C9" s="63" t="s">
        <v>264</v>
      </c>
      <c r="D9" s="31" t="s">
        <v>265</v>
      </c>
      <c r="E9" s="32">
        <v>0</v>
      </c>
      <c r="F9" s="32">
        <v>0</v>
      </c>
      <c r="G9" s="33">
        <v>0</v>
      </c>
      <c r="H9" s="32">
        <v>0</v>
      </c>
      <c r="I9" s="34">
        <f t="shared" si="11"/>
        <v>0</v>
      </c>
      <c r="J9" s="32">
        <v>0</v>
      </c>
      <c r="K9" s="32">
        <v>0</v>
      </c>
      <c r="L9" s="32">
        <f t="shared" si="12"/>
        <v>0</v>
      </c>
      <c r="M9" s="32">
        <v>550000</v>
      </c>
      <c r="N9" s="32">
        <v>0</v>
      </c>
      <c r="O9" s="32">
        <f t="shared" si="13"/>
        <v>550000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5">
        <v>0</v>
      </c>
      <c r="X9" s="32">
        <f>V9+W9</f>
        <v>0</v>
      </c>
      <c r="Y9" s="32">
        <v>0</v>
      </c>
      <c r="Z9" s="32">
        <v>0</v>
      </c>
      <c r="AA9" s="32">
        <f t="shared" si="14"/>
        <v>0</v>
      </c>
      <c r="AB9" s="34">
        <v>0</v>
      </c>
      <c r="AC9" s="35">
        <v>0</v>
      </c>
      <c r="AD9" s="32">
        <f t="shared" si="19"/>
        <v>0</v>
      </c>
      <c r="AE9" s="34">
        <v>0</v>
      </c>
      <c r="AF9" s="35">
        <v>0</v>
      </c>
      <c r="AG9" s="32">
        <f t="shared" si="20"/>
        <v>0</v>
      </c>
      <c r="AH9" s="34">
        <v>0</v>
      </c>
      <c r="AI9" s="32">
        <v>0</v>
      </c>
      <c r="AJ9" s="32">
        <f t="shared" si="15"/>
        <v>0</v>
      </c>
      <c r="AK9" s="32">
        <v>0</v>
      </c>
      <c r="AL9" s="32">
        <v>0</v>
      </c>
      <c r="AM9" s="32">
        <f t="shared" si="16"/>
        <v>0</v>
      </c>
      <c r="AN9" s="32">
        <v>0</v>
      </c>
      <c r="AO9" s="32">
        <v>0</v>
      </c>
      <c r="AP9" s="32">
        <f t="shared" si="17"/>
        <v>0</v>
      </c>
      <c r="AQ9" s="32">
        <v>0</v>
      </c>
      <c r="AR9" s="32">
        <v>0</v>
      </c>
      <c r="AS9" s="32">
        <f t="shared" si="18"/>
        <v>0</v>
      </c>
      <c r="AT9" s="34">
        <f t="shared" si="10"/>
        <v>550000</v>
      </c>
      <c r="AU9" s="35">
        <f t="shared" si="21"/>
        <v>0</v>
      </c>
      <c r="AV9" s="46">
        <f t="shared" si="22"/>
        <v>550000</v>
      </c>
      <c r="AW9" t="s">
        <v>8</v>
      </c>
      <c r="AY9" t="s">
        <v>230</v>
      </c>
      <c r="AZ9" t="s">
        <v>261</v>
      </c>
    </row>
    <row r="10" spans="1:52" s="17" customFormat="1">
      <c r="A10" s="45"/>
      <c r="B10" s="63"/>
      <c r="C10" s="36">
        <v>64151</v>
      </c>
      <c r="D10" s="37" t="s">
        <v>294</v>
      </c>
      <c r="E10" s="32">
        <v>0</v>
      </c>
      <c r="F10" s="32">
        <v>0</v>
      </c>
      <c r="G10" s="33">
        <v>0</v>
      </c>
      <c r="H10" s="32">
        <v>0</v>
      </c>
      <c r="I10" s="34">
        <f t="shared" si="11"/>
        <v>0</v>
      </c>
      <c r="J10" s="32">
        <v>0</v>
      </c>
      <c r="K10" s="32">
        <v>0</v>
      </c>
      <c r="L10" s="32">
        <f t="shared" si="12"/>
        <v>0</v>
      </c>
      <c r="M10" s="32">
        <v>0</v>
      </c>
      <c r="N10" s="32">
        <v>0</v>
      </c>
      <c r="O10" s="32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100</v>
      </c>
      <c r="W10" s="35">
        <v>200</v>
      </c>
      <c r="X10" s="32">
        <f t="shared" ref="X10:X21" si="23">V10+W10</f>
        <v>300</v>
      </c>
      <c r="Y10" s="32">
        <v>0</v>
      </c>
      <c r="Z10" s="32">
        <v>0</v>
      </c>
      <c r="AA10" s="32">
        <f t="shared" si="14"/>
        <v>0</v>
      </c>
      <c r="AB10" s="34">
        <v>0</v>
      </c>
      <c r="AC10" s="35">
        <v>0</v>
      </c>
      <c r="AD10" s="32">
        <f t="shared" si="19"/>
        <v>0</v>
      </c>
      <c r="AE10" s="34">
        <v>0</v>
      </c>
      <c r="AF10" s="35">
        <v>0</v>
      </c>
      <c r="AG10" s="32">
        <f t="shared" si="20"/>
        <v>0</v>
      </c>
      <c r="AH10" s="34">
        <v>0</v>
      </c>
      <c r="AI10" s="32">
        <v>0</v>
      </c>
      <c r="AJ10" s="32">
        <f t="shared" si="15"/>
        <v>0</v>
      </c>
      <c r="AK10" s="32">
        <v>0</v>
      </c>
      <c r="AL10" s="32">
        <v>0</v>
      </c>
      <c r="AM10" s="32">
        <f t="shared" si="16"/>
        <v>0</v>
      </c>
      <c r="AN10" s="32">
        <v>0</v>
      </c>
      <c r="AO10" s="32">
        <v>0</v>
      </c>
      <c r="AP10" s="32">
        <f t="shared" si="17"/>
        <v>0</v>
      </c>
      <c r="AQ10" s="32">
        <v>0</v>
      </c>
      <c r="AR10" s="32">
        <v>0</v>
      </c>
      <c r="AS10" s="32">
        <f t="shared" si="18"/>
        <v>0</v>
      </c>
      <c r="AT10" s="34">
        <f t="shared" si="10"/>
        <v>100</v>
      </c>
      <c r="AU10" s="35">
        <f t="shared" si="21"/>
        <v>200</v>
      </c>
      <c r="AV10" s="46">
        <f t="shared" si="22"/>
        <v>300</v>
      </c>
    </row>
    <row r="11" spans="1:52">
      <c r="A11" s="45"/>
      <c r="B11" s="63" t="s">
        <v>5</v>
      </c>
      <c r="C11" s="63" t="s">
        <v>266</v>
      </c>
      <c r="D11" s="31" t="s">
        <v>267</v>
      </c>
      <c r="E11" s="32">
        <v>0</v>
      </c>
      <c r="F11" s="32">
        <v>0</v>
      </c>
      <c r="G11" s="33">
        <v>0</v>
      </c>
      <c r="H11" s="32">
        <v>0</v>
      </c>
      <c r="I11" s="34">
        <f t="shared" si="11"/>
        <v>0</v>
      </c>
      <c r="J11" s="32">
        <v>0</v>
      </c>
      <c r="K11" s="32">
        <v>0</v>
      </c>
      <c r="L11" s="32">
        <f t="shared" si="12"/>
        <v>0</v>
      </c>
      <c r="M11" s="32">
        <v>0</v>
      </c>
      <c r="N11" s="32">
        <v>0</v>
      </c>
      <c r="O11" s="32">
        <f t="shared" si="13"/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700</v>
      </c>
      <c r="W11" s="35">
        <v>0</v>
      </c>
      <c r="X11" s="32">
        <f t="shared" si="23"/>
        <v>700</v>
      </c>
      <c r="Y11" s="32">
        <v>0</v>
      </c>
      <c r="Z11" s="32">
        <v>0</v>
      </c>
      <c r="AA11" s="32">
        <f t="shared" si="14"/>
        <v>0</v>
      </c>
      <c r="AB11" s="34">
        <v>0</v>
      </c>
      <c r="AC11" s="35">
        <v>0</v>
      </c>
      <c r="AD11" s="32">
        <f t="shared" si="19"/>
        <v>0</v>
      </c>
      <c r="AE11" s="34">
        <v>0</v>
      </c>
      <c r="AF11" s="35">
        <v>0</v>
      </c>
      <c r="AG11" s="32">
        <f t="shared" si="20"/>
        <v>0</v>
      </c>
      <c r="AH11" s="34">
        <v>0</v>
      </c>
      <c r="AI11" s="32">
        <v>0</v>
      </c>
      <c r="AJ11" s="32">
        <f t="shared" si="15"/>
        <v>0</v>
      </c>
      <c r="AK11" s="32">
        <v>0</v>
      </c>
      <c r="AL11" s="32">
        <v>0</v>
      </c>
      <c r="AM11" s="32">
        <f t="shared" si="16"/>
        <v>0</v>
      </c>
      <c r="AN11" s="32">
        <v>0</v>
      </c>
      <c r="AO11" s="32">
        <v>0</v>
      </c>
      <c r="AP11" s="32">
        <f t="shared" si="17"/>
        <v>0</v>
      </c>
      <c r="AQ11" s="32">
        <v>0</v>
      </c>
      <c r="AR11" s="32">
        <v>0</v>
      </c>
      <c r="AS11" s="32">
        <f t="shared" si="18"/>
        <v>0</v>
      </c>
      <c r="AT11" s="34">
        <f t="shared" si="10"/>
        <v>700</v>
      </c>
      <c r="AU11" s="35">
        <f t="shared" si="21"/>
        <v>0</v>
      </c>
      <c r="AV11" s="46">
        <f t="shared" si="22"/>
        <v>700</v>
      </c>
      <c r="AW11" t="s">
        <v>8</v>
      </c>
      <c r="AY11" t="s">
        <v>230</v>
      </c>
      <c r="AZ11" t="s">
        <v>261</v>
      </c>
    </row>
    <row r="12" spans="1:52">
      <c r="A12" s="45"/>
      <c r="B12" s="63" t="s">
        <v>5</v>
      </c>
      <c r="C12" s="63" t="s">
        <v>268</v>
      </c>
      <c r="D12" s="31" t="s">
        <v>269</v>
      </c>
      <c r="E12" s="32">
        <v>0</v>
      </c>
      <c r="F12" s="32">
        <v>0</v>
      </c>
      <c r="G12" s="33">
        <v>0</v>
      </c>
      <c r="H12" s="32">
        <v>0</v>
      </c>
      <c r="I12" s="34">
        <f t="shared" si="11"/>
        <v>0</v>
      </c>
      <c r="J12" s="32">
        <v>0</v>
      </c>
      <c r="K12" s="32">
        <v>0</v>
      </c>
      <c r="L12" s="32">
        <f t="shared" si="12"/>
        <v>0</v>
      </c>
      <c r="M12" s="32">
        <v>0</v>
      </c>
      <c r="N12" s="32">
        <v>0</v>
      </c>
      <c r="O12" s="32">
        <f t="shared" si="13"/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574230</v>
      </c>
      <c r="W12" s="35">
        <v>-18577</v>
      </c>
      <c r="X12" s="32">
        <f t="shared" si="23"/>
        <v>555653</v>
      </c>
      <c r="Y12" s="32">
        <v>0</v>
      </c>
      <c r="Z12" s="32">
        <v>0</v>
      </c>
      <c r="AA12" s="32">
        <f t="shared" si="14"/>
        <v>0</v>
      </c>
      <c r="AB12" s="34">
        <v>0</v>
      </c>
      <c r="AC12" s="35">
        <v>0</v>
      </c>
      <c r="AD12" s="32">
        <f t="shared" si="19"/>
        <v>0</v>
      </c>
      <c r="AE12" s="34">
        <v>0</v>
      </c>
      <c r="AF12" s="35">
        <v>0</v>
      </c>
      <c r="AG12" s="32">
        <f t="shared" si="20"/>
        <v>0</v>
      </c>
      <c r="AH12" s="34">
        <v>0</v>
      </c>
      <c r="AI12" s="32">
        <v>0</v>
      </c>
      <c r="AJ12" s="32">
        <f t="shared" si="15"/>
        <v>0</v>
      </c>
      <c r="AK12" s="32">
        <v>0</v>
      </c>
      <c r="AL12" s="32">
        <v>0</v>
      </c>
      <c r="AM12" s="32">
        <f t="shared" si="16"/>
        <v>0</v>
      </c>
      <c r="AN12" s="32">
        <v>0</v>
      </c>
      <c r="AO12" s="32">
        <v>0</v>
      </c>
      <c r="AP12" s="32">
        <f t="shared" si="17"/>
        <v>0</v>
      </c>
      <c r="AQ12" s="32">
        <v>0</v>
      </c>
      <c r="AR12" s="32">
        <v>0</v>
      </c>
      <c r="AS12" s="32">
        <f t="shared" si="18"/>
        <v>0</v>
      </c>
      <c r="AT12" s="34">
        <f t="shared" si="10"/>
        <v>574230</v>
      </c>
      <c r="AU12" s="35">
        <f t="shared" si="21"/>
        <v>-18577</v>
      </c>
      <c r="AV12" s="46">
        <f t="shared" si="22"/>
        <v>555653</v>
      </c>
      <c r="AW12" t="s">
        <v>8</v>
      </c>
      <c r="AY12" t="s">
        <v>230</v>
      </c>
      <c r="AZ12" t="s">
        <v>261</v>
      </c>
    </row>
    <row r="13" spans="1:52">
      <c r="A13" s="45"/>
      <c r="B13" s="63" t="s">
        <v>5</v>
      </c>
      <c r="C13" s="63" t="s">
        <v>270</v>
      </c>
      <c r="D13" s="31" t="s">
        <v>271</v>
      </c>
      <c r="E13" s="32">
        <v>0</v>
      </c>
      <c r="F13" s="32">
        <v>0</v>
      </c>
      <c r="G13" s="33">
        <v>0</v>
      </c>
      <c r="H13" s="32">
        <v>0</v>
      </c>
      <c r="I13" s="34">
        <f t="shared" si="11"/>
        <v>0</v>
      </c>
      <c r="J13" s="32">
        <v>0</v>
      </c>
      <c r="K13" s="32">
        <v>0</v>
      </c>
      <c r="L13" s="32">
        <f t="shared" si="12"/>
        <v>0</v>
      </c>
      <c r="M13" s="32">
        <v>0</v>
      </c>
      <c r="N13" s="32">
        <v>0</v>
      </c>
      <c r="O13" s="32">
        <f t="shared" si="13"/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26000</v>
      </c>
      <c r="W13" s="35">
        <v>0</v>
      </c>
      <c r="X13" s="32">
        <f t="shared" si="23"/>
        <v>26000</v>
      </c>
      <c r="Y13" s="32">
        <v>0</v>
      </c>
      <c r="Z13" s="32">
        <v>0</v>
      </c>
      <c r="AA13" s="32">
        <f t="shared" si="14"/>
        <v>0</v>
      </c>
      <c r="AB13" s="34">
        <v>0</v>
      </c>
      <c r="AC13" s="35">
        <v>0</v>
      </c>
      <c r="AD13" s="32">
        <f t="shared" si="19"/>
        <v>0</v>
      </c>
      <c r="AE13" s="34">
        <v>0</v>
      </c>
      <c r="AF13" s="35">
        <v>0</v>
      </c>
      <c r="AG13" s="32">
        <f t="shared" si="20"/>
        <v>0</v>
      </c>
      <c r="AH13" s="34">
        <v>0</v>
      </c>
      <c r="AI13" s="32">
        <v>0</v>
      </c>
      <c r="AJ13" s="32">
        <f t="shared" si="15"/>
        <v>0</v>
      </c>
      <c r="AK13" s="32">
        <v>0</v>
      </c>
      <c r="AL13" s="32">
        <v>0</v>
      </c>
      <c r="AM13" s="32">
        <f t="shared" si="16"/>
        <v>0</v>
      </c>
      <c r="AN13" s="32">
        <v>0</v>
      </c>
      <c r="AO13" s="32">
        <v>0</v>
      </c>
      <c r="AP13" s="32">
        <f t="shared" si="17"/>
        <v>0</v>
      </c>
      <c r="AQ13" s="32">
        <v>0</v>
      </c>
      <c r="AR13" s="32">
        <v>0</v>
      </c>
      <c r="AS13" s="32">
        <f t="shared" si="18"/>
        <v>0</v>
      </c>
      <c r="AT13" s="34">
        <f t="shared" si="10"/>
        <v>26000</v>
      </c>
      <c r="AU13" s="35">
        <f t="shared" si="21"/>
        <v>0</v>
      </c>
      <c r="AV13" s="46">
        <f t="shared" si="22"/>
        <v>26000</v>
      </c>
      <c r="AW13" t="s">
        <v>8</v>
      </c>
      <c r="AY13" t="s">
        <v>230</v>
      </c>
      <c r="AZ13" t="s">
        <v>261</v>
      </c>
    </row>
    <row r="14" spans="1:52" s="17" customFormat="1">
      <c r="A14" s="45"/>
      <c r="B14" s="63"/>
      <c r="C14" s="36">
        <v>66313</v>
      </c>
      <c r="D14" s="37" t="s">
        <v>292</v>
      </c>
      <c r="E14" s="32">
        <v>0</v>
      </c>
      <c r="F14" s="32">
        <v>0</v>
      </c>
      <c r="G14" s="33">
        <v>0</v>
      </c>
      <c r="H14" s="32">
        <v>0</v>
      </c>
      <c r="I14" s="34">
        <f t="shared" si="11"/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5">
        <v>0</v>
      </c>
      <c r="X14" s="32">
        <f t="shared" si="23"/>
        <v>0</v>
      </c>
      <c r="Y14" s="32">
        <v>0</v>
      </c>
      <c r="Z14" s="32">
        <v>0</v>
      </c>
      <c r="AA14" s="32">
        <v>0</v>
      </c>
      <c r="AB14" s="34">
        <v>0</v>
      </c>
      <c r="AC14" s="32">
        <v>0</v>
      </c>
      <c r="AD14" s="32">
        <f t="shared" si="19"/>
        <v>0</v>
      </c>
      <c r="AE14" s="34">
        <v>6000</v>
      </c>
      <c r="AF14" s="35">
        <v>0</v>
      </c>
      <c r="AG14" s="32">
        <f t="shared" si="20"/>
        <v>6000</v>
      </c>
      <c r="AH14" s="34">
        <v>0</v>
      </c>
      <c r="AI14" s="32">
        <v>0</v>
      </c>
      <c r="AJ14" s="32">
        <f t="shared" si="15"/>
        <v>0</v>
      </c>
      <c r="AK14" s="32">
        <v>0</v>
      </c>
      <c r="AL14" s="32">
        <v>0</v>
      </c>
      <c r="AM14" s="32">
        <f t="shared" si="16"/>
        <v>0</v>
      </c>
      <c r="AN14" s="32">
        <v>0</v>
      </c>
      <c r="AO14" s="32">
        <v>0</v>
      </c>
      <c r="AP14" s="32">
        <f t="shared" si="17"/>
        <v>0</v>
      </c>
      <c r="AQ14" s="32">
        <v>0</v>
      </c>
      <c r="AR14" s="32">
        <v>0</v>
      </c>
      <c r="AS14" s="32">
        <f t="shared" si="18"/>
        <v>0</v>
      </c>
      <c r="AT14" s="34">
        <f t="shared" si="10"/>
        <v>6000</v>
      </c>
      <c r="AU14" s="35">
        <f t="shared" si="21"/>
        <v>0</v>
      </c>
      <c r="AV14" s="46">
        <f t="shared" si="22"/>
        <v>6000</v>
      </c>
    </row>
    <row r="15" spans="1:52" s="17" customFormat="1" ht="30">
      <c r="A15" s="45"/>
      <c r="B15" s="63"/>
      <c r="C15" s="36">
        <v>66314</v>
      </c>
      <c r="D15" s="37" t="s">
        <v>291</v>
      </c>
      <c r="E15" s="32">
        <v>0</v>
      </c>
      <c r="F15" s="32">
        <v>0</v>
      </c>
      <c r="G15" s="33">
        <v>0</v>
      </c>
      <c r="H15" s="32">
        <v>0</v>
      </c>
      <c r="I15" s="34">
        <f t="shared" si="11"/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5">
        <v>0</v>
      </c>
      <c r="X15" s="32">
        <f t="shared" si="23"/>
        <v>0</v>
      </c>
      <c r="Y15" s="32">
        <v>0</v>
      </c>
      <c r="Z15" s="32">
        <v>0</v>
      </c>
      <c r="AA15" s="32">
        <v>0</v>
      </c>
      <c r="AB15" s="34">
        <v>0</v>
      </c>
      <c r="AC15" s="32">
        <v>0</v>
      </c>
      <c r="AD15" s="32">
        <f t="shared" si="19"/>
        <v>0</v>
      </c>
      <c r="AE15" s="34">
        <v>2000</v>
      </c>
      <c r="AF15" s="35">
        <v>0</v>
      </c>
      <c r="AG15" s="32">
        <f t="shared" si="20"/>
        <v>2000</v>
      </c>
      <c r="AH15" s="34">
        <v>0</v>
      </c>
      <c r="AI15" s="32">
        <v>0</v>
      </c>
      <c r="AJ15" s="32">
        <f t="shared" si="15"/>
        <v>0</v>
      </c>
      <c r="AK15" s="32">
        <v>0</v>
      </c>
      <c r="AL15" s="32">
        <v>0</v>
      </c>
      <c r="AM15" s="32">
        <f t="shared" si="16"/>
        <v>0</v>
      </c>
      <c r="AN15" s="32">
        <v>0</v>
      </c>
      <c r="AO15" s="32">
        <v>0</v>
      </c>
      <c r="AP15" s="32">
        <f t="shared" si="17"/>
        <v>0</v>
      </c>
      <c r="AQ15" s="32">
        <v>0</v>
      </c>
      <c r="AR15" s="32">
        <v>0</v>
      </c>
      <c r="AS15" s="32">
        <f t="shared" si="18"/>
        <v>0</v>
      </c>
      <c r="AT15" s="34">
        <f t="shared" si="10"/>
        <v>2000</v>
      </c>
      <c r="AU15" s="35">
        <f t="shared" si="21"/>
        <v>0</v>
      </c>
      <c r="AV15" s="46">
        <f t="shared" si="22"/>
        <v>2000</v>
      </c>
    </row>
    <row r="16" spans="1:52" ht="30">
      <c r="A16" s="45"/>
      <c r="B16" s="63"/>
      <c r="C16" s="36">
        <v>67111</v>
      </c>
      <c r="D16" s="38" t="s">
        <v>272</v>
      </c>
      <c r="E16" s="32">
        <v>345216</v>
      </c>
      <c r="F16" s="32">
        <v>0</v>
      </c>
      <c r="G16" s="33">
        <v>745523.3</v>
      </c>
      <c r="H16" s="32">
        <v>0</v>
      </c>
      <c r="I16" s="34">
        <f t="shared" si="11"/>
        <v>745523.3</v>
      </c>
      <c r="J16" s="32">
        <v>0</v>
      </c>
      <c r="K16" s="32">
        <v>0</v>
      </c>
      <c r="L16" s="32">
        <f t="shared" si="12"/>
        <v>0</v>
      </c>
      <c r="M16" s="32">
        <v>0</v>
      </c>
      <c r="N16" s="32">
        <v>0</v>
      </c>
      <c r="O16" s="32">
        <f t="shared" si="13"/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5">
        <v>0</v>
      </c>
      <c r="X16" s="32">
        <f t="shared" si="23"/>
        <v>0</v>
      </c>
      <c r="Y16" s="32">
        <v>0</v>
      </c>
      <c r="Z16" s="32">
        <v>0</v>
      </c>
      <c r="AA16" s="32">
        <f t="shared" si="14"/>
        <v>0</v>
      </c>
      <c r="AB16" s="34">
        <v>0</v>
      </c>
      <c r="AC16" s="35">
        <v>0</v>
      </c>
      <c r="AD16" s="32">
        <f t="shared" si="19"/>
        <v>0</v>
      </c>
      <c r="AE16" s="34">
        <v>0</v>
      </c>
      <c r="AF16" s="35">
        <v>0</v>
      </c>
      <c r="AG16" s="32">
        <f t="shared" si="20"/>
        <v>0</v>
      </c>
      <c r="AH16" s="34">
        <v>0</v>
      </c>
      <c r="AI16" s="32">
        <v>0</v>
      </c>
      <c r="AJ16" s="32">
        <f t="shared" si="15"/>
        <v>0</v>
      </c>
      <c r="AK16" s="32">
        <v>0</v>
      </c>
      <c r="AL16" s="32">
        <v>0</v>
      </c>
      <c r="AM16" s="32">
        <f t="shared" si="16"/>
        <v>0</v>
      </c>
      <c r="AN16" s="32">
        <v>0</v>
      </c>
      <c r="AO16" s="32">
        <v>0</v>
      </c>
      <c r="AP16" s="32">
        <f t="shared" si="17"/>
        <v>0</v>
      </c>
      <c r="AQ16" s="32">
        <v>0</v>
      </c>
      <c r="AR16" s="32">
        <v>0</v>
      </c>
      <c r="AS16" s="32">
        <f t="shared" si="18"/>
        <v>0</v>
      </c>
      <c r="AT16" s="34">
        <f t="shared" si="10"/>
        <v>745523.3</v>
      </c>
      <c r="AU16" s="35">
        <f t="shared" si="21"/>
        <v>0</v>
      </c>
      <c r="AV16" s="46">
        <f t="shared" si="22"/>
        <v>745523.3</v>
      </c>
    </row>
    <row r="17" spans="1:48" s="22" customFormat="1" ht="30">
      <c r="A17" s="45"/>
      <c r="B17" s="63"/>
      <c r="C17" s="36">
        <v>67121</v>
      </c>
      <c r="D17" s="38" t="s">
        <v>295</v>
      </c>
      <c r="E17" s="32">
        <v>0</v>
      </c>
      <c r="F17" s="32">
        <v>0</v>
      </c>
      <c r="G17" s="33">
        <v>20000</v>
      </c>
      <c r="H17" s="32">
        <v>0</v>
      </c>
      <c r="I17" s="34">
        <f t="shared" si="11"/>
        <v>20000</v>
      </c>
      <c r="J17" s="32">
        <v>0</v>
      </c>
      <c r="K17" s="32">
        <v>0</v>
      </c>
      <c r="L17" s="32">
        <f t="shared" si="12"/>
        <v>0</v>
      </c>
      <c r="M17" s="32">
        <v>0</v>
      </c>
      <c r="N17" s="32">
        <v>0</v>
      </c>
      <c r="O17" s="32">
        <f t="shared" si="13"/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5">
        <v>0</v>
      </c>
      <c r="X17" s="32">
        <f t="shared" si="23"/>
        <v>0</v>
      </c>
      <c r="Y17" s="32">
        <v>0</v>
      </c>
      <c r="Z17" s="32">
        <v>0</v>
      </c>
      <c r="AA17" s="32">
        <f t="shared" si="14"/>
        <v>0</v>
      </c>
      <c r="AB17" s="34">
        <v>0</v>
      </c>
      <c r="AC17" s="35">
        <v>0</v>
      </c>
      <c r="AD17" s="32">
        <f t="shared" si="19"/>
        <v>0</v>
      </c>
      <c r="AE17" s="34">
        <v>0</v>
      </c>
      <c r="AF17" s="35">
        <v>0</v>
      </c>
      <c r="AG17" s="32">
        <f t="shared" si="20"/>
        <v>0</v>
      </c>
      <c r="AH17" s="34">
        <v>0</v>
      </c>
      <c r="AI17" s="32">
        <v>0</v>
      </c>
      <c r="AJ17" s="32">
        <f t="shared" si="15"/>
        <v>0</v>
      </c>
      <c r="AK17" s="32">
        <v>0</v>
      </c>
      <c r="AL17" s="32">
        <v>0</v>
      </c>
      <c r="AM17" s="32">
        <f t="shared" si="16"/>
        <v>0</v>
      </c>
      <c r="AN17" s="32">
        <v>0</v>
      </c>
      <c r="AO17" s="32">
        <v>0</v>
      </c>
      <c r="AP17" s="32">
        <f t="shared" si="17"/>
        <v>0</v>
      </c>
      <c r="AQ17" s="32">
        <v>0</v>
      </c>
      <c r="AR17" s="32">
        <v>0</v>
      </c>
      <c r="AS17" s="32">
        <f t="shared" si="18"/>
        <v>0</v>
      </c>
      <c r="AT17" s="34">
        <f t="shared" si="10"/>
        <v>20000</v>
      </c>
      <c r="AU17" s="35">
        <f t="shared" si="21"/>
        <v>0</v>
      </c>
      <c r="AV17" s="46">
        <f t="shared" si="22"/>
        <v>20000</v>
      </c>
    </row>
    <row r="18" spans="1:48" s="17" customFormat="1">
      <c r="A18" s="45"/>
      <c r="B18" s="63"/>
      <c r="C18" s="36">
        <v>68311</v>
      </c>
      <c r="D18" s="38" t="s">
        <v>293</v>
      </c>
      <c r="E18" s="32">
        <v>0</v>
      </c>
      <c r="F18" s="32">
        <v>0</v>
      </c>
      <c r="G18" s="33">
        <v>0</v>
      </c>
      <c r="H18" s="32">
        <v>0</v>
      </c>
      <c r="I18" s="34">
        <f t="shared" si="11"/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4000</v>
      </c>
      <c r="W18" s="35">
        <v>0</v>
      </c>
      <c r="X18" s="32">
        <f t="shared" si="23"/>
        <v>4000</v>
      </c>
      <c r="Y18" s="32">
        <v>0</v>
      </c>
      <c r="Z18" s="32">
        <v>0</v>
      </c>
      <c r="AA18" s="32">
        <f t="shared" si="14"/>
        <v>0</v>
      </c>
      <c r="AB18" s="34">
        <v>0</v>
      </c>
      <c r="AC18" s="35">
        <v>0</v>
      </c>
      <c r="AD18" s="32">
        <f t="shared" si="19"/>
        <v>0</v>
      </c>
      <c r="AE18" s="34">
        <v>0</v>
      </c>
      <c r="AF18" s="35">
        <v>0</v>
      </c>
      <c r="AG18" s="32">
        <f t="shared" si="20"/>
        <v>0</v>
      </c>
      <c r="AH18" s="34">
        <v>0</v>
      </c>
      <c r="AI18" s="32">
        <v>0</v>
      </c>
      <c r="AJ18" s="32">
        <f t="shared" si="15"/>
        <v>0</v>
      </c>
      <c r="AK18" s="32">
        <v>0</v>
      </c>
      <c r="AL18" s="32">
        <v>0</v>
      </c>
      <c r="AM18" s="32">
        <f t="shared" si="16"/>
        <v>0</v>
      </c>
      <c r="AN18" s="32">
        <v>0</v>
      </c>
      <c r="AO18" s="32">
        <v>0</v>
      </c>
      <c r="AP18" s="32">
        <f t="shared" si="17"/>
        <v>0</v>
      </c>
      <c r="AQ18" s="32">
        <v>0</v>
      </c>
      <c r="AR18" s="32">
        <v>0</v>
      </c>
      <c r="AS18" s="32">
        <f t="shared" si="18"/>
        <v>0</v>
      </c>
      <c r="AT18" s="34">
        <f t="shared" si="10"/>
        <v>4000</v>
      </c>
      <c r="AU18" s="35">
        <f t="shared" si="21"/>
        <v>0</v>
      </c>
      <c r="AV18" s="46">
        <f t="shared" si="22"/>
        <v>4000</v>
      </c>
    </row>
    <row r="19" spans="1:48" s="17" customFormat="1">
      <c r="A19" s="45"/>
      <c r="B19" s="63"/>
      <c r="C19" s="36">
        <v>72212</v>
      </c>
      <c r="D19" s="38" t="s">
        <v>289</v>
      </c>
      <c r="E19" s="32">
        <v>0</v>
      </c>
      <c r="F19" s="32">
        <v>0</v>
      </c>
      <c r="G19" s="33">
        <v>0</v>
      </c>
      <c r="H19" s="32">
        <v>0</v>
      </c>
      <c r="I19" s="34">
        <f t="shared" si="11"/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5">
        <v>0</v>
      </c>
      <c r="X19" s="32">
        <f t="shared" si="23"/>
        <v>0</v>
      </c>
      <c r="Y19" s="32">
        <v>0</v>
      </c>
      <c r="Z19" s="32">
        <v>0</v>
      </c>
      <c r="AA19" s="32">
        <v>0</v>
      </c>
      <c r="AB19" s="34">
        <v>0</v>
      </c>
      <c r="AC19" s="32">
        <v>0</v>
      </c>
      <c r="AD19" s="32">
        <f t="shared" si="19"/>
        <v>0</v>
      </c>
      <c r="AE19" s="34">
        <v>0</v>
      </c>
      <c r="AF19" s="32">
        <v>0</v>
      </c>
      <c r="AG19" s="32">
        <f t="shared" si="20"/>
        <v>0</v>
      </c>
      <c r="AH19" s="34">
        <v>16500</v>
      </c>
      <c r="AI19" s="32">
        <v>0</v>
      </c>
      <c r="AJ19" s="32">
        <v>16500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4">
        <f t="shared" si="10"/>
        <v>16500</v>
      </c>
      <c r="AU19" s="35">
        <f t="shared" si="21"/>
        <v>0</v>
      </c>
      <c r="AV19" s="46">
        <f t="shared" si="22"/>
        <v>16500</v>
      </c>
    </row>
    <row r="20" spans="1:48" s="17" customFormat="1" ht="30">
      <c r="A20" s="45"/>
      <c r="B20" s="63"/>
      <c r="C20" s="36">
        <v>72231</v>
      </c>
      <c r="D20" s="38" t="s">
        <v>290</v>
      </c>
      <c r="E20" s="32">
        <v>0</v>
      </c>
      <c r="F20" s="32">
        <v>0</v>
      </c>
      <c r="G20" s="33">
        <v>0</v>
      </c>
      <c r="H20" s="32">
        <v>0</v>
      </c>
      <c r="I20" s="34">
        <f t="shared" si="11"/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5">
        <v>0</v>
      </c>
      <c r="X20" s="32">
        <f t="shared" si="23"/>
        <v>0</v>
      </c>
      <c r="Y20" s="32">
        <v>0</v>
      </c>
      <c r="Z20" s="32">
        <v>0</v>
      </c>
      <c r="AA20" s="32">
        <v>0</v>
      </c>
      <c r="AB20" s="34">
        <v>0</v>
      </c>
      <c r="AC20" s="32">
        <v>0</v>
      </c>
      <c r="AD20" s="32">
        <f t="shared" si="19"/>
        <v>0</v>
      </c>
      <c r="AE20" s="34">
        <v>0</v>
      </c>
      <c r="AF20" s="32">
        <v>0</v>
      </c>
      <c r="AG20" s="32">
        <f t="shared" si="20"/>
        <v>0</v>
      </c>
      <c r="AH20" s="34">
        <v>12000</v>
      </c>
      <c r="AI20" s="32">
        <v>0</v>
      </c>
      <c r="AJ20" s="32">
        <v>12000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4">
        <f t="shared" si="10"/>
        <v>12000</v>
      </c>
      <c r="AU20" s="35">
        <f t="shared" si="21"/>
        <v>0</v>
      </c>
      <c r="AV20" s="46">
        <f t="shared" si="22"/>
        <v>12000</v>
      </c>
    </row>
    <row r="21" spans="1:48" ht="15.75" thickBot="1">
      <c r="A21" s="47"/>
      <c r="B21" s="48"/>
      <c r="C21" s="49">
        <v>92222</v>
      </c>
      <c r="D21" s="50" t="s">
        <v>273</v>
      </c>
      <c r="E21" s="51">
        <v>0</v>
      </c>
      <c r="F21" s="52">
        <v>0</v>
      </c>
      <c r="G21" s="53">
        <v>0</v>
      </c>
      <c r="H21" s="52">
        <v>0</v>
      </c>
      <c r="I21" s="54">
        <f t="shared" si="11"/>
        <v>0</v>
      </c>
      <c r="J21" s="52">
        <v>0</v>
      </c>
      <c r="K21" s="52">
        <v>0</v>
      </c>
      <c r="L21" s="52">
        <f t="shared" si="12"/>
        <v>0</v>
      </c>
      <c r="M21" s="52">
        <v>0</v>
      </c>
      <c r="N21" s="52">
        <v>0</v>
      </c>
      <c r="O21" s="52">
        <f t="shared" si="13"/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-80000</v>
      </c>
      <c r="W21" s="52">
        <v>0</v>
      </c>
      <c r="X21" s="52">
        <f t="shared" si="23"/>
        <v>-80000</v>
      </c>
      <c r="Y21" s="52">
        <v>0</v>
      </c>
      <c r="Z21" s="52">
        <v>0</v>
      </c>
      <c r="AA21" s="52">
        <f t="shared" si="14"/>
        <v>0</v>
      </c>
      <c r="AB21" s="54">
        <v>0</v>
      </c>
      <c r="AC21" s="52">
        <v>0</v>
      </c>
      <c r="AD21" s="52">
        <v>0</v>
      </c>
      <c r="AE21" s="54">
        <v>0</v>
      </c>
      <c r="AF21" s="52">
        <v>0</v>
      </c>
      <c r="AG21" s="52">
        <f t="shared" si="20"/>
        <v>0</v>
      </c>
      <c r="AH21" s="54">
        <v>0</v>
      </c>
      <c r="AI21" s="52">
        <v>0</v>
      </c>
      <c r="AJ21" s="52">
        <f t="shared" si="15"/>
        <v>0</v>
      </c>
      <c r="AK21" s="52">
        <v>0</v>
      </c>
      <c r="AL21" s="52">
        <v>0</v>
      </c>
      <c r="AM21" s="52">
        <f t="shared" si="16"/>
        <v>0</v>
      </c>
      <c r="AN21" s="52">
        <v>0</v>
      </c>
      <c r="AO21" s="52">
        <v>0</v>
      </c>
      <c r="AP21" s="52">
        <f t="shared" si="17"/>
        <v>0</v>
      </c>
      <c r="AQ21" s="52">
        <v>0</v>
      </c>
      <c r="AR21" s="52">
        <v>0</v>
      </c>
      <c r="AS21" s="52">
        <f t="shared" si="18"/>
        <v>0</v>
      </c>
      <c r="AT21" s="54">
        <f t="shared" si="10"/>
        <v>-80000</v>
      </c>
      <c r="AU21" s="55">
        <f t="shared" si="21"/>
        <v>0</v>
      </c>
      <c r="AV21" s="56">
        <f t="shared" si="22"/>
        <v>-80000</v>
      </c>
    </row>
    <row r="22" spans="1:48">
      <c r="AO22" s="17"/>
    </row>
    <row r="23" spans="1:48"/>
    <row r="24" spans="1:48"/>
    <row r="25" spans="1:48" ht="14.25" hidden="1" customHeight="1"/>
    <row r="26" spans="1:48"/>
  </sheetData>
  <mergeCells count="34">
    <mergeCell ref="A5:D5"/>
    <mergeCell ref="AQ2:AS2"/>
    <mergeCell ref="A4:D4"/>
    <mergeCell ref="B1:B3"/>
    <mergeCell ref="C1:C3"/>
    <mergeCell ref="D1:D3"/>
    <mergeCell ref="E1:E2"/>
    <mergeCell ref="F1:F2"/>
    <mergeCell ref="G1:I1"/>
    <mergeCell ref="AQ1:AS1"/>
    <mergeCell ref="J1:L1"/>
    <mergeCell ref="M1:O1"/>
    <mergeCell ref="P1:R1"/>
    <mergeCell ref="G2:I2"/>
    <mergeCell ref="J2:L2"/>
    <mergeCell ref="M2:O2"/>
    <mergeCell ref="P2:R2"/>
    <mergeCell ref="S2:U2"/>
    <mergeCell ref="AN2:AP2"/>
    <mergeCell ref="V1:X1"/>
    <mergeCell ref="S1:U1"/>
    <mergeCell ref="AK1:AM1"/>
    <mergeCell ref="AT1:AV2"/>
    <mergeCell ref="V2:X2"/>
    <mergeCell ref="Y2:AA2"/>
    <mergeCell ref="AB2:AD2"/>
    <mergeCell ref="AE2:AG2"/>
    <mergeCell ref="AB1:AD1"/>
    <mergeCell ref="AE1:AG1"/>
    <mergeCell ref="AH1:AJ1"/>
    <mergeCell ref="AK2:AM2"/>
    <mergeCell ref="AN1:AP1"/>
    <mergeCell ref="AH2:AJ2"/>
    <mergeCell ref="Y1:AA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FD123"/>
  <sheetViews>
    <sheetView showGridLines="0" topLeftCell="AG1" workbookViewId="0">
      <selection activeCell="AV11" sqref="AV11"/>
    </sheetView>
  </sheetViews>
  <sheetFormatPr defaultColWidth="0" defaultRowHeight="15"/>
  <cols>
    <col min="1" max="3" width="9.140625" customWidth="1"/>
    <col min="4" max="4" width="39.85546875" customWidth="1"/>
    <col min="5" max="5" width="10.7109375" bestFit="1" customWidth="1"/>
    <col min="6" max="6" width="9.28515625" customWidth="1"/>
    <col min="7" max="7" width="10.140625" bestFit="1" customWidth="1"/>
    <col min="8" max="8" width="13.140625" customWidth="1"/>
    <col min="9" max="9" width="13.42578125" customWidth="1"/>
    <col min="10" max="10" width="7.140625" bestFit="1" customWidth="1"/>
    <col min="11" max="11" width="10.85546875" customWidth="1"/>
    <col min="12" max="12" width="7.140625" bestFit="1" customWidth="1"/>
    <col min="13" max="13" width="10.85546875" customWidth="1"/>
    <col min="14" max="14" width="9.85546875" customWidth="1"/>
    <col min="15" max="15" width="11" customWidth="1"/>
    <col min="16" max="16" width="7.42578125" customWidth="1"/>
    <col min="17" max="17" width="11" customWidth="1"/>
    <col min="18" max="18" width="10.7109375" customWidth="1"/>
    <col min="19" max="19" width="11.140625" customWidth="1"/>
    <col min="20" max="20" width="9.85546875" customWidth="1"/>
    <col min="21" max="21" width="14" customWidth="1"/>
    <col min="22" max="22" width="10.7109375" bestFit="1" customWidth="1"/>
    <col min="23" max="23" width="12.42578125" style="14" customWidth="1"/>
    <col min="24" max="24" width="10.7109375" bestFit="1" customWidth="1"/>
    <col min="25" max="25" width="8.42578125" customWidth="1"/>
    <col min="26" max="26" width="11.140625" customWidth="1"/>
    <col min="27" max="27" width="8.42578125" customWidth="1"/>
    <col min="28" max="28" width="9.7109375" bestFit="1" customWidth="1"/>
    <col min="29" max="29" width="9.85546875" bestFit="1" customWidth="1"/>
    <col min="30" max="30" width="9.7109375" bestFit="1" customWidth="1"/>
    <col min="31" max="31" width="9.7109375" customWidth="1"/>
    <col min="32" max="32" width="12" customWidth="1"/>
    <col min="33" max="33" width="9.140625" customWidth="1"/>
    <col min="34" max="34" width="13.85546875" customWidth="1"/>
    <col min="35" max="35" width="13.28515625" customWidth="1"/>
    <col min="36" max="36" width="12.28515625" customWidth="1"/>
    <col min="37" max="37" width="6.85546875" customWidth="1"/>
    <col min="38" max="38" width="10.28515625" customWidth="1"/>
    <col min="39" max="39" width="8.28515625" customWidth="1"/>
    <col min="40" max="40" width="7.42578125" customWidth="1"/>
    <col min="41" max="41" width="12.5703125" customWidth="1"/>
    <col min="42" max="42" width="7.7109375" customWidth="1"/>
    <col min="43" max="43" width="8" customWidth="1"/>
    <col min="44" max="44" width="13.7109375" customWidth="1"/>
    <col min="45" max="45" width="7.28515625" customWidth="1"/>
    <col min="46" max="47" width="14.140625" customWidth="1"/>
    <col min="48" max="48" width="12.7109375" bestFit="1" customWidth="1"/>
    <col min="49" max="52" width="0" hidden="1" customWidth="1"/>
    <col min="53" max="16382" width="9.140625" hidden="1"/>
    <col min="16383" max="16384" width="4.42578125" customWidth="1"/>
  </cols>
  <sheetData>
    <row r="1" spans="1:52" ht="37.5" customHeight="1" thickTop="1">
      <c r="A1" s="3"/>
      <c r="B1" s="87" t="s">
        <v>231</v>
      </c>
      <c r="C1" s="87" t="s">
        <v>232</v>
      </c>
      <c r="D1" s="89" t="s">
        <v>233</v>
      </c>
      <c r="E1" s="91" t="s">
        <v>234</v>
      </c>
      <c r="F1" s="93" t="s">
        <v>297</v>
      </c>
      <c r="G1" s="80" t="s">
        <v>235</v>
      </c>
      <c r="H1" s="81"/>
      <c r="I1" s="82"/>
      <c r="J1" s="74" t="s">
        <v>236</v>
      </c>
      <c r="K1" s="75"/>
      <c r="L1" s="76"/>
      <c r="M1" s="74" t="s">
        <v>237</v>
      </c>
      <c r="N1" s="75"/>
      <c r="O1" s="76"/>
      <c r="P1" s="74" t="s">
        <v>238</v>
      </c>
      <c r="Q1" s="75"/>
      <c r="R1" s="76"/>
      <c r="S1" s="80" t="s">
        <v>239</v>
      </c>
      <c r="T1" s="81"/>
      <c r="U1" s="82"/>
      <c r="V1" s="74" t="s">
        <v>240</v>
      </c>
      <c r="W1" s="75"/>
      <c r="X1" s="76"/>
      <c r="Y1" s="74" t="s">
        <v>241</v>
      </c>
      <c r="Z1" s="75"/>
      <c r="AA1" s="76"/>
      <c r="AB1" s="74" t="s">
        <v>242</v>
      </c>
      <c r="AC1" s="75"/>
      <c r="AD1" s="76"/>
      <c r="AE1" s="74" t="s">
        <v>243</v>
      </c>
      <c r="AF1" s="75"/>
      <c r="AG1" s="76"/>
      <c r="AH1" s="74" t="s">
        <v>244</v>
      </c>
      <c r="AI1" s="75"/>
      <c r="AJ1" s="76"/>
      <c r="AK1" s="74" t="s">
        <v>245</v>
      </c>
      <c r="AL1" s="75"/>
      <c r="AM1" s="76"/>
      <c r="AN1" s="77" t="s">
        <v>246</v>
      </c>
      <c r="AO1" s="78"/>
      <c r="AP1" s="79"/>
      <c r="AQ1" s="74" t="s">
        <v>247</v>
      </c>
      <c r="AR1" s="75"/>
      <c r="AS1" s="76"/>
      <c r="AT1" s="65" t="s">
        <v>248</v>
      </c>
      <c r="AU1" s="66"/>
      <c r="AV1" s="67"/>
    </row>
    <row r="2" spans="1:52" ht="44.25" customHeight="1">
      <c r="A2" s="4"/>
      <c r="B2" s="88"/>
      <c r="C2" s="88"/>
      <c r="D2" s="90"/>
      <c r="E2" s="92"/>
      <c r="F2" s="94"/>
      <c r="G2" s="71"/>
      <c r="H2" s="72"/>
      <c r="I2" s="73"/>
      <c r="J2" s="71" t="s">
        <v>249</v>
      </c>
      <c r="K2" s="72"/>
      <c r="L2" s="73"/>
      <c r="M2" s="71"/>
      <c r="N2" s="72"/>
      <c r="O2" s="73"/>
      <c r="P2" s="71"/>
      <c r="Q2" s="72"/>
      <c r="R2" s="73"/>
      <c r="S2" s="71"/>
      <c r="T2" s="72"/>
      <c r="U2" s="73"/>
      <c r="V2" s="71" t="s">
        <v>249</v>
      </c>
      <c r="W2" s="72"/>
      <c r="X2" s="73"/>
      <c r="Y2" s="71" t="s">
        <v>250</v>
      </c>
      <c r="Z2" s="72"/>
      <c r="AA2" s="73"/>
      <c r="AB2" s="71" t="s">
        <v>251</v>
      </c>
      <c r="AC2" s="72"/>
      <c r="AD2" s="73"/>
      <c r="AE2" s="71" t="s">
        <v>252</v>
      </c>
      <c r="AF2" s="72"/>
      <c r="AG2" s="73"/>
      <c r="AH2" s="71" t="s">
        <v>253</v>
      </c>
      <c r="AI2" s="72"/>
      <c r="AJ2" s="73"/>
      <c r="AK2" s="71" t="s">
        <v>254</v>
      </c>
      <c r="AL2" s="72"/>
      <c r="AM2" s="73"/>
      <c r="AN2" s="71"/>
      <c r="AO2" s="72"/>
      <c r="AP2" s="73"/>
      <c r="AQ2" s="71"/>
      <c r="AR2" s="72"/>
      <c r="AS2" s="73"/>
      <c r="AT2" s="68"/>
      <c r="AU2" s="69"/>
      <c r="AV2" s="70"/>
    </row>
    <row r="3" spans="1:52" ht="45.75" customHeight="1">
      <c r="A3" s="5"/>
      <c r="B3" s="97"/>
      <c r="C3" s="97"/>
      <c r="D3" s="97"/>
      <c r="E3" s="6" t="s">
        <v>255</v>
      </c>
      <c r="F3" s="7" t="s">
        <v>256</v>
      </c>
      <c r="G3" s="8" t="s">
        <v>255</v>
      </c>
      <c r="H3" s="6" t="s">
        <v>257</v>
      </c>
      <c r="I3" s="9" t="s">
        <v>258</v>
      </c>
      <c r="J3" s="8" t="s">
        <v>255</v>
      </c>
      <c r="K3" s="6" t="s">
        <v>257</v>
      </c>
      <c r="L3" s="9" t="s">
        <v>258</v>
      </c>
      <c r="M3" s="8" t="s">
        <v>255</v>
      </c>
      <c r="N3" s="6" t="s">
        <v>257</v>
      </c>
      <c r="O3" s="9" t="s">
        <v>258</v>
      </c>
      <c r="P3" s="8" t="s">
        <v>255</v>
      </c>
      <c r="Q3" s="6" t="s">
        <v>257</v>
      </c>
      <c r="R3" s="9" t="s">
        <v>258</v>
      </c>
      <c r="S3" s="8" t="s">
        <v>255</v>
      </c>
      <c r="T3" s="6" t="s">
        <v>257</v>
      </c>
      <c r="U3" s="9" t="s">
        <v>258</v>
      </c>
      <c r="V3" s="8" t="s">
        <v>255</v>
      </c>
      <c r="W3" s="18" t="s">
        <v>257</v>
      </c>
      <c r="X3" s="9" t="s">
        <v>258</v>
      </c>
      <c r="Y3" s="8" t="s">
        <v>255</v>
      </c>
      <c r="Z3" s="6" t="s">
        <v>257</v>
      </c>
      <c r="AA3" s="9" t="s">
        <v>258</v>
      </c>
      <c r="AB3" s="8" t="s">
        <v>255</v>
      </c>
      <c r="AC3" s="6" t="s">
        <v>257</v>
      </c>
      <c r="AD3" s="9" t="s">
        <v>258</v>
      </c>
      <c r="AE3" s="8" t="s">
        <v>255</v>
      </c>
      <c r="AF3" s="6" t="s">
        <v>257</v>
      </c>
      <c r="AG3" s="9" t="s">
        <v>258</v>
      </c>
      <c r="AH3" s="8" t="s">
        <v>255</v>
      </c>
      <c r="AI3" s="6" t="s">
        <v>257</v>
      </c>
      <c r="AJ3" s="9" t="s">
        <v>258</v>
      </c>
      <c r="AK3" s="8" t="s">
        <v>255</v>
      </c>
      <c r="AL3" s="6" t="s">
        <v>257</v>
      </c>
      <c r="AM3" s="9" t="s">
        <v>258</v>
      </c>
      <c r="AN3" s="8" t="s">
        <v>255</v>
      </c>
      <c r="AO3" s="6" t="s">
        <v>257</v>
      </c>
      <c r="AP3" s="9" t="s">
        <v>258</v>
      </c>
      <c r="AQ3" s="8" t="s">
        <v>255</v>
      </c>
      <c r="AR3" s="6" t="s">
        <v>257</v>
      </c>
      <c r="AS3" s="9" t="s">
        <v>258</v>
      </c>
      <c r="AT3" s="8" t="s">
        <v>255</v>
      </c>
      <c r="AU3" s="6" t="s">
        <v>257</v>
      </c>
      <c r="AV3" s="9" t="s">
        <v>258</v>
      </c>
    </row>
    <row r="4" spans="1:52">
      <c r="A4" s="95" t="s">
        <v>0</v>
      </c>
      <c r="B4" s="96"/>
      <c r="C4" s="96"/>
      <c r="D4" s="96"/>
      <c r="E4" s="57"/>
      <c r="F4" s="57"/>
      <c r="G4" s="57">
        <v>765523.3</v>
      </c>
      <c r="H4" s="2">
        <f>H5</f>
        <v>0</v>
      </c>
      <c r="I4" s="57">
        <f>I5</f>
        <v>765523.3</v>
      </c>
      <c r="J4" s="57">
        <v>0</v>
      </c>
      <c r="K4" s="57">
        <v>0</v>
      </c>
      <c r="L4" s="57">
        <v>0</v>
      </c>
      <c r="M4" s="57">
        <v>550000</v>
      </c>
      <c r="N4" s="57">
        <v>0</v>
      </c>
      <c r="O4" s="57">
        <v>550000</v>
      </c>
      <c r="P4" s="57">
        <v>0</v>
      </c>
      <c r="Q4" s="57">
        <v>0</v>
      </c>
      <c r="R4" s="57">
        <v>0</v>
      </c>
      <c r="S4" s="57">
        <v>194000</v>
      </c>
      <c r="T4" s="57">
        <v>0</v>
      </c>
      <c r="U4" s="57">
        <v>194000</v>
      </c>
      <c r="V4" s="57">
        <v>525030</v>
      </c>
      <c r="W4" s="13">
        <f>W5</f>
        <v>-18377</v>
      </c>
      <c r="X4" s="2">
        <f>X5</f>
        <v>506653</v>
      </c>
      <c r="Y4" s="57">
        <v>0</v>
      </c>
      <c r="Z4" s="57">
        <v>0</v>
      </c>
      <c r="AA4" s="57">
        <v>0</v>
      </c>
      <c r="AB4" s="57">
        <v>42246.49</v>
      </c>
      <c r="AC4" s="2">
        <f>AC5</f>
        <v>46029.62</v>
      </c>
      <c r="AD4" s="2">
        <f>AD5</f>
        <v>88276.11</v>
      </c>
      <c r="AE4" s="57">
        <v>8000</v>
      </c>
      <c r="AF4" s="2">
        <v>0</v>
      </c>
      <c r="AG4" s="2">
        <f>AE4+AF4</f>
        <v>8000</v>
      </c>
      <c r="AH4" s="57">
        <v>28500</v>
      </c>
      <c r="AI4" s="2">
        <f t="shared" ref="AI4:AS4" si="0">SUM(AI5)</f>
        <v>0</v>
      </c>
      <c r="AJ4" s="2">
        <f>AH4+AI4</f>
        <v>28500</v>
      </c>
      <c r="AK4" s="2">
        <f t="shared" si="0"/>
        <v>0</v>
      </c>
      <c r="AL4" s="2">
        <f t="shared" si="0"/>
        <v>0</v>
      </c>
      <c r="AM4" s="2">
        <f t="shared" si="0"/>
        <v>0</v>
      </c>
      <c r="AN4" s="2">
        <f t="shared" si="0"/>
        <v>0</v>
      </c>
      <c r="AO4" s="2">
        <f t="shared" si="0"/>
        <v>0</v>
      </c>
      <c r="AP4" s="2">
        <f t="shared" si="0"/>
        <v>0</v>
      </c>
      <c r="AQ4" s="2">
        <f t="shared" si="0"/>
        <v>0</v>
      </c>
      <c r="AR4" s="2">
        <f t="shared" si="0"/>
        <v>0</v>
      </c>
      <c r="AS4" s="2">
        <f t="shared" si="0"/>
        <v>0</v>
      </c>
      <c r="AT4" s="2">
        <f>G4+J4+M4+P4+S4+V4+Y4+AB4+AE4+AH4+AK4+AN4+AQ4</f>
        <v>2113299.79</v>
      </c>
      <c r="AU4" s="13">
        <f>H4+K4+N4+Q4+T4+W4+Z4+AC4+AF4+AI4+AL4+AO4+AR4</f>
        <v>27652.620000000003</v>
      </c>
      <c r="AV4" s="2">
        <f>I4+L4+O4+R4+U4+X4+AA4+AD4+AG4+AJ4+AM4+AP4+AS4</f>
        <v>2140952.41</v>
      </c>
    </row>
    <row r="5" spans="1:52">
      <c r="A5" s="95" t="s">
        <v>1</v>
      </c>
      <c r="B5" s="96"/>
      <c r="C5" s="96"/>
      <c r="D5" s="96"/>
      <c r="E5" s="57"/>
      <c r="F5" s="57"/>
      <c r="G5" s="57">
        <v>765523.3</v>
      </c>
      <c r="H5" s="2">
        <f>H6+H104+H113</f>
        <v>0</v>
      </c>
      <c r="I5" s="57">
        <f>I6+I21+I98+I102+I113</f>
        <v>765523.3</v>
      </c>
      <c r="J5" s="57">
        <v>0</v>
      </c>
      <c r="K5" s="57">
        <v>0</v>
      </c>
      <c r="L5" s="57">
        <v>0</v>
      </c>
      <c r="M5" s="57">
        <v>550000</v>
      </c>
      <c r="N5" s="57">
        <v>0</v>
      </c>
      <c r="O5" s="57">
        <v>550000</v>
      </c>
      <c r="P5" s="57">
        <v>0</v>
      </c>
      <c r="Q5" s="57">
        <v>0</v>
      </c>
      <c r="R5" s="57">
        <v>0</v>
      </c>
      <c r="S5" s="57">
        <v>194000</v>
      </c>
      <c r="T5" s="57">
        <v>0</v>
      </c>
      <c r="U5" s="57">
        <v>194000</v>
      </c>
      <c r="V5" s="57">
        <v>525030</v>
      </c>
      <c r="W5" s="13">
        <f>W6+W21</f>
        <v>-18377</v>
      </c>
      <c r="X5" s="2">
        <f>X6+X21</f>
        <v>506653</v>
      </c>
      <c r="Y5" s="57">
        <v>0</v>
      </c>
      <c r="Z5" s="57">
        <v>0</v>
      </c>
      <c r="AA5" s="57">
        <v>0</v>
      </c>
      <c r="AB5" s="57">
        <v>42246.49</v>
      </c>
      <c r="AC5" s="2">
        <f>AC6+AC21</f>
        <v>46029.62</v>
      </c>
      <c r="AD5" s="2">
        <f>AD6+AD21</f>
        <v>88276.11</v>
      </c>
      <c r="AE5" s="57">
        <v>8000</v>
      </c>
      <c r="AF5" s="2">
        <f>AF21+AF91</f>
        <v>0</v>
      </c>
      <c r="AG5" s="2">
        <f t="shared" ref="AG5:AG8" si="1">AE5+AF5</f>
        <v>8000</v>
      </c>
      <c r="AH5" s="57">
        <v>28500</v>
      </c>
      <c r="AI5" s="2">
        <f t="shared" ref="AI5:AR5" si="2">SUM(AI6,AI21,AI102)</f>
        <v>0</v>
      </c>
      <c r="AJ5" s="2">
        <f>AH5+AI5</f>
        <v>28500</v>
      </c>
      <c r="AK5" s="2">
        <f t="shared" si="2"/>
        <v>0</v>
      </c>
      <c r="AL5" s="2">
        <f t="shared" si="2"/>
        <v>0</v>
      </c>
      <c r="AM5" s="2">
        <f t="shared" si="2"/>
        <v>0</v>
      </c>
      <c r="AN5" s="2">
        <f t="shared" si="2"/>
        <v>0</v>
      </c>
      <c r="AO5" s="2">
        <f t="shared" si="2"/>
        <v>0</v>
      </c>
      <c r="AP5" s="2">
        <f t="shared" si="2"/>
        <v>0</v>
      </c>
      <c r="AQ5" s="2">
        <f t="shared" si="2"/>
        <v>0</v>
      </c>
      <c r="AR5" s="2">
        <f t="shared" si="2"/>
        <v>0</v>
      </c>
      <c r="AS5" s="2">
        <f t="shared" ref="AS5" si="3">SUM(AS6,AS21,AS102)</f>
        <v>0</v>
      </c>
      <c r="AT5" s="2">
        <f t="shared" ref="AT5:AU70" si="4">G5+J5+M5+P5+S5+V5+Y5+AB5+AE5+AH5+AK5+AN5+AQ5</f>
        <v>2113299.79</v>
      </c>
      <c r="AU5" s="13">
        <f t="shared" ref="AU5:AU68" si="5">H5+K5+N5+Q5+T5+W5+Z5+AC5+AF5+AI5+AL5+AO5+AR5</f>
        <v>27652.620000000003</v>
      </c>
      <c r="AV5" s="2">
        <f t="shared" ref="AV5:AV68" si="6">I5+L5+O5+R5+U5+X5+AA5+AD5+AG5+AJ5+AM5+AP5+AS5</f>
        <v>2140952.41</v>
      </c>
    </row>
    <row r="6" spans="1:52">
      <c r="A6" s="95" t="s">
        <v>2</v>
      </c>
      <c r="B6" s="96"/>
      <c r="C6" s="96"/>
      <c r="D6" s="96"/>
      <c r="E6" s="57"/>
      <c r="F6" s="57"/>
      <c r="G6" s="57">
        <v>20000</v>
      </c>
      <c r="H6" s="2">
        <v>0</v>
      </c>
      <c r="I6" s="57">
        <f>G6+H6</f>
        <v>20000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88000</v>
      </c>
      <c r="W6" s="13">
        <f>W7</f>
        <v>9523</v>
      </c>
      <c r="X6" s="2">
        <f>X7</f>
        <v>97523</v>
      </c>
      <c r="Y6" s="57">
        <v>0</v>
      </c>
      <c r="Z6" s="57">
        <v>0</v>
      </c>
      <c r="AA6" s="57">
        <v>0</v>
      </c>
      <c r="AB6" s="57">
        <v>2246.4899999999998</v>
      </c>
      <c r="AC6" s="2">
        <v>0</v>
      </c>
      <c r="AD6" s="2">
        <f>AB6+AC6</f>
        <v>2246.4899999999998</v>
      </c>
      <c r="AE6" s="57">
        <v>0</v>
      </c>
      <c r="AF6" s="2">
        <v>0</v>
      </c>
      <c r="AG6" s="2">
        <f t="shared" si="1"/>
        <v>0</v>
      </c>
      <c r="AH6" s="57">
        <v>0</v>
      </c>
      <c r="AI6" s="2">
        <f t="shared" ref="AI6:AS7" si="7">SUM(AI7)</f>
        <v>0</v>
      </c>
      <c r="AJ6" s="2">
        <f t="shared" si="7"/>
        <v>0</v>
      </c>
      <c r="AK6" s="2">
        <f t="shared" si="7"/>
        <v>0</v>
      </c>
      <c r="AL6" s="2">
        <f t="shared" si="7"/>
        <v>0</v>
      </c>
      <c r="AM6" s="2">
        <f t="shared" si="7"/>
        <v>0</v>
      </c>
      <c r="AN6" s="2">
        <f t="shared" si="7"/>
        <v>0</v>
      </c>
      <c r="AO6" s="2">
        <f t="shared" si="7"/>
        <v>0</v>
      </c>
      <c r="AP6" s="2">
        <f t="shared" si="7"/>
        <v>0</v>
      </c>
      <c r="AQ6" s="2">
        <f t="shared" si="7"/>
        <v>0</v>
      </c>
      <c r="AR6" s="2">
        <f t="shared" si="7"/>
        <v>0</v>
      </c>
      <c r="AS6" s="2">
        <f t="shared" si="7"/>
        <v>0</v>
      </c>
      <c r="AT6" s="2">
        <f t="shared" si="4"/>
        <v>110246.49</v>
      </c>
      <c r="AU6" s="13">
        <f t="shared" si="5"/>
        <v>9523</v>
      </c>
      <c r="AV6" s="2">
        <f t="shared" si="6"/>
        <v>119769.49</v>
      </c>
    </row>
    <row r="7" spans="1:52">
      <c r="A7" s="95" t="s">
        <v>3</v>
      </c>
      <c r="B7" s="96"/>
      <c r="C7" s="96"/>
      <c r="D7" s="96"/>
      <c r="E7" s="57"/>
      <c r="F7" s="57"/>
      <c r="G7" s="57">
        <v>20000</v>
      </c>
      <c r="H7" s="2">
        <v>0</v>
      </c>
      <c r="I7" s="57">
        <f t="shared" ref="I7:I8" si="8">G7+H7</f>
        <v>20000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88000</v>
      </c>
      <c r="W7" s="13">
        <f>W8</f>
        <v>9523</v>
      </c>
      <c r="X7" s="2">
        <f>X8</f>
        <v>97523</v>
      </c>
      <c r="Y7" s="57">
        <v>0</v>
      </c>
      <c r="Z7" s="57">
        <v>0</v>
      </c>
      <c r="AA7" s="57">
        <v>0</v>
      </c>
      <c r="AB7" s="57">
        <v>2246.4899999999998</v>
      </c>
      <c r="AC7" s="2">
        <v>0</v>
      </c>
      <c r="AD7" s="2">
        <f t="shared" ref="AD7:AD8" si="9">AB7+AC7</f>
        <v>2246.4899999999998</v>
      </c>
      <c r="AE7" s="57">
        <v>0</v>
      </c>
      <c r="AF7" s="2">
        <v>0</v>
      </c>
      <c r="AG7" s="2">
        <f t="shared" si="1"/>
        <v>0</v>
      </c>
      <c r="AH7" s="57">
        <v>0</v>
      </c>
      <c r="AI7" s="2">
        <f t="shared" si="7"/>
        <v>0</v>
      </c>
      <c r="AJ7" s="2">
        <f t="shared" si="7"/>
        <v>0</v>
      </c>
      <c r="AK7" s="2">
        <f t="shared" si="7"/>
        <v>0</v>
      </c>
      <c r="AL7" s="2">
        <f t="shared" si="7"/>
        <v>0</v>
      </c>
      <c r="AM7" s="2">
        <f t="shared" si="7"/>
        <v>0</v>
      </c>
      <c r="AN7" s="2">
        <f t="shared" si="7"/>
        <v>0</v>
      </c>
      <c r="AO7" s="2">
        <f t="shared" si="7"/>
        <v>0</v>
      </c>
      <c r="AP7" s="2">
        <f t="shared" si="7"/>
        <v>0</v>
      </c>
      <c r="AQ7" s="2">
        <f t="shared" si="7"/>
        <v>0</v>
      </c>
      <c r="AR7" s="2">
        <f t="shared" si="7"/>
        <v>0</v>
      </c>
      <c r="AS7" s="2">
        <f t="shared" si="7"/>
        <v>0</v>
      </c>
      <c r="AT7" s="2">
        <f t="shared" si="4"/>
        <v>110246.49</v>
      </c>
      <c r="AU7" s="13">
        <f t="shared" si="5"/>
        <v>9523</v>
      </c>
      <c r="AV7" s="2">
        <f t="shared" si="6"/>
        <v>119769.49</v>
      </c>
    </row>
    <row r="8" spans="1:52">
      <c r="A8" s="95" t="s">
        <v>4</v>
      </c>
      <c r="B8" s="96"/>
      <c r="C8" s="96"/>
      <c r="D8" s="96"/>
      <c r="E8" s="57"/>
      <c r="F8" s="57"/>
      <c r="G8" s="57">
        <v>20000</v>
      </c>
      <c r="H8" s="2">
        <v>0</v>
      </c>
      <c r="I8" s="57">
        <f t="shared" si="8"/>
        <v>20000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88000</v>
      </c>
      <c r="W8" s="13">
        <f>W12+W14+W16+W15+W17+W19</f>
        <v>9523</v>
      </c>
      <c r="X8" s="2">
        <f>V8+W8</f>
        <v>97523</v>
      </c>
      <c r="Y8" s="57">
        <v>0</v>
      </c>
      <c r="Z8" s="57">
        <v>0</v>
      </c>
      <c r="AA8" s="57">
        <v>0</v>
      </c>
      <c r="AB8" s="57">
        <v>2246.4899999999998</v>
      </c>
      <c r="AC8" s="2">
        <v>0</v>
      </c>
      <c r="AD8" s="2">
        <f t="shared" si="9"/>
        <v>2246.4899999999998</v>
      </c>
      <c r="AE8" s="57">
        <v>0</v>
      </c>
      <c r="AF8" s="2">
        <v>0</v>
      </c>
      <c r="AG8" s="2">
        <f t="shared" si="1"/>
        <v>0</v>
      </c>
      <c r="AH8" s="57">
        <v>0</v>
      </c>
      <c r="AI8" s="2">
        <f t="shared" ref="AI8:AR8" si="10">SUM(AI9:AI20)</f>
        <v>0</v>
      </c>
      <c r="AJ8" s="2">
        <f t="shared" si="10"/>
        <v>0</v>
      </c>
      <c r="AK8" s="2">
        <f t="shared" si="10"/>
        <v>0</v>
      </c>
      <c r="AL8" s="2">
        <f t="shared" si="10"/>
        <v>0</v>
      </c>
      <c r="AM8" s="2">
        <f t="shared" si="10"/>
        <v>0</v>
      </c>
      <c r="AN8" s="2">
        <f t="shared" si="10"/>
        <v>0</v>
      </c>
      <c r="AO8" s="2">
        <f t="shared" si="10"/>
        <v>0</v>
      </c>
      <c r="AP8" s="2">
        <f t="shared" si="10"/>
        <v>0</v>
      </c>
      <c r="AQ8" s="2">
        <f t="shared" si="10"/>
        <v>0</v>
      </c>
      <c r="AR8" s="2">
        <f t="shared" si="10"/>
        <v>0</v>
      </c>
      <c r="AS8" s="2">
        <f t="shared" ref="AS8" si="11">SUM(AS9:AS20)</f>
        <v>0</v>
      </c>
      <c r="AT8" s="2">
        <f t="shared" si="4"/>
        <v>110246.49</v>
      </c>
      <c r="AU8" s="13">
        <f t="shared" si="5"/>
        <v>9523</v>
      </c>
      <c r="AV8" s="2">
        <f t="shared" si="6"/>
        <v>119769.49</v>
      </c>
    </row>
    <row r="9" spans="1:52">
      <c r="B9" t="s">
        <v>5</v>
      </c>
      <c r="C9" t="s">
        <v>6</v>
      </c>
      <c r="D9" s="1" t="s">
        <v>7</v>
      </c>
      <c r="E9" s="58"/>
      <c r="F9" s="58"/>
      <c r="G9" s="58">
        <v>0</v>
      </c>
      <c r="H9" s="20">
        <v>0</v>
      </c>
      <c r="I9" s="58">
        <f>G9+H9</f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5000</v>
      </c>
      <c r="W9" s="21">
        <v>0</v>
      </c>
      <c r="X9" s="20">
        <f>V9+W9</f>
        <v>5000</v>
      </c>
      <c r="Y9" s="58">
        <v>0</v>
      </c>
      <c r="Z9" s="58">
        <v>0</v>
      </c>
      <c r="AA9" s="58">
        <v>0</v>
      </c>
      <c r="AB9" s="58">
        <v>0</v>
      </c>
      <c r="AC9" s="20">
        <v>0</v>
      </c>
      <c r="AD9" s="20">
        <f>AB9+AC9</f>
        <v>0</v>
      </c>
      <c r="AE9" s="58">
        <v>0</v>
      </c>
      <c r="AF9" s="20">
        <v>0</v>
      </c>
      <c r="AG9" s="20">
        <v>0</v>
      </c>
      <c r="AH9" s="58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f t="shared" si="4"/>
        <v>5000</v>
      </c>
      <c r="AU9" s="21">
        <f t="shared" si="5"/>
        <v>0</v>
      </c>
      <c r="AV9" s="20">
        <f t="shared" si="6"/>
        <v>5000</v>
      </c>
      <c r="AW9" t="s">
        <v>8</v>
      </c>
      <c r="AX9" t="s">
        <v>9</v>
      </c>
      <c r="AY9" t="s">
        <v>10</v>
      </c>
      <c r="AZ9" t="s">
        <v>11</v>
      </c>
    </row>
    <row r="10" spans="1:52">
      <c r="B10" t="s">
        <v>5</v>
      </c>
      <c r="C10" t="s">
        <v>12</v>
      </c>
      <c r="D10" s="1" t="s">
        <v>13</v>
      </c>
      <c r="E10" s="58"/>
      <c r="F10" s="58"/>
      <c r="G10" s="58">
        <v>0</v>
      </c>
      <c r="H10" s="20">
        <v>0</v>
      </c>
      <c r="I10" s="58">
        <f t="shared" ref="I10:I20" si="12">G10+H10</f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21">
        <v>0</v>
      </c>
      <c r="X10" s="20">
        <f t="shared" ref="X10:X20" si="13">V10+W10</f>
        <v>0</v>
      </c>
      <c r="Y10" s="58">
        <v>0</v>
      </c>
      <c r="Z10" s="58">
        <v>0</v>
      </c>
      <c r="AA10" s="58">
        <v>0</v>
      </c>
      <c r="AB10" s="58">
        <v>0</v>
      </c>
      <c r="AC10" s="20">
        <v>0</v>
      </c>
      <c r="AD10" s="20">
        <f t="shared" ref="AD10:AD20" si="14">AB10+AC10</f>
        <v>0</v>
      </c>
      <c r="AE10" s="58">
        <v>0</v>
      </c>
      <c r="AF10" s="20">
        <v>0</v>
      </c>
      <c r="AG10" s="20">
        <v>0</v>
      </c>
      <c r="AH10" s="58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f t="shared" si="4"/>
        <v>0</v>
      </c>
      <c r="AU10" s="21">
        <f t="shared" si="5"/>
        <v>0</v>
      </c>
      <c r="AV10" s="20">
        <f t="shared" si="6"/>
        <v>0</v>
      </c>
      <c r="AW10" t="s">
        <v>8</v>
      </c>
      <c r="AX10" t="s">
        <v>9</v>
      </c>
      <c r="AY10" t="s">
        <v>10</v>
      </c>
      <c r="AZ10" t="s">
        <v>11</v>
      </c>
    </row>
    <row r="11" spans="1:52">
      <c r="B11" t="s">
        <v>5</v>
      </c>
      <c r="C11" t="s">
        <v>14</v>
      </c>
      <c r="D11" s="1" t="s">
        <v>15</v>
      </c>
      <c r="E11" s="58"/>
      <c r="F11" s="58"/>
      <c r="G11" s="58">
        <v>0</v>
      </c>
      <c r="H11" s="20">
        <v>0</v>
      </c>
      <c r="I11" s="58">
        <f t="shared" si="12"/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21">
        <v>0</v>
      </c>
      <c r="X11" s="20">
        <f t="shared" si="13"/>
        <v>0</v>
      </c>
      <c r="Y11" s="58">
        <v>0</v>
      </c>
      <c r="Z11" s="58">
        <v>0</v>
      </c>
      <c r="AA11" s="58">
        <v>0</v>
      </c>
      <c r="AB11" s="58">
        <v>0</v>
      </c>
      <c r="AC11" s="20">
        <v>0</v>
      </c>
      <c r="AD11" s="20">
        <f t="shared" si="14"/>
        <v>0</v>
      </c>
      <c r="AE11" s="58">
        <v>0</v>
      </c>
      <c r="AF11" s="20">
        <v>0</v>
      </c>
      <c r="AG11" s="20">
        <f>AE9+AF9</f>
        <v>0</v>
      </c>
      <c r="AH11" s="58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f t="shared" si="4"/>
        <v>0</v>
      </c>
      <c r="AU11" s="21">
        <f t="shared" si="5"/>
        <v>0</v>
      </c>
      <c r="AV11" s="20">
        <f t="shared" si="6"/>
        <v>0</v>
      </c>
      <c r="AW11" t="s">
        <v>8</v>
      </c>
      <c r="AX11" t="s">
        <v>9</v>
      </c>
      <c r="AY11" t="s">
        <v>10</v>
      </c>
      <c r="AZ11" t="s">
        <v>11</v>
      </c>
    </row>
    <row r="12" spans="1:52">
      <c r="B12" t="s">
        <v>5</v>
      </c>
      <c r="C12" t="s">
        <v>16</v>
      </c>
      <c r="D12" s="1" t="s">
        <v>17</v>
      </c>
      <c r="E12" s="58"/>
      <c r="F12" s="58"/>
      <c r="G12" s="58">
        <v>0</v>
      </c>
      <c r="H12" s="20">
        <v>0</v>
      </c>
      <c r="I12" s="58">
        <f t="shared" si="12"/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7000</v>
      </c>
      <c r="W12" s="21">
        <v>-7000</v>
      </c>
      <c r="X12" s="20">
        <f t="shared" si="13"/>
        <v>0</v>
      </c>
      <c r="Y12" s="58">
        <v>0</v>
      </c>
      <c r="Z12" s="58">
        <v>0</v>
      </c>
      <c r="AA12" s="58">
        <v>0</v>
      </c>
      <c r="AB12" s="58">
        <v>0</v>
      </c>
      <c r="AC12" s="20">
        <v>0</v>
      </c>
      <c r="AD12" s="20">
        <f t="shared" si="14"/>
        <v>0</v>
      </c>
      <c r="AE12" s="58">
        <v>0</v>
      </c>
      <c r="AF12" s="20">
        <v>0</v>
      </c>
      <c r="AG12" s="20">
        <f t="shared" ref="AG12:AG18" si="15">AE10+AF10</f>
        <v>0</v>
      </c>
      <c r="AH12" s="58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f t="shared" si="4"/>
        <v>7000</v>
      </c>
      <c r="AU12" s="21">
        <f t="shared" si="5"/>
        <v>-7000</v>
      </c>
      <c r="AV12" s="20">
        <f t="shared" si="6"/>
        <v>0</v>
      </c>
      <c r="AW12" t="s">
        <v>8</v>
      </c>
      <c r="AX12" t="s">
        <v>9</v>
      </c>
      <c r="AY12" t="s">
        <v>10</v>
      </c>
      <c r="AZ12" t="s">
        <v>11</v>
      </c>
    </row>
    <row r="13" spans="1:52" ht="30">
      <c r="B13" t="s">
        <v>5</v>
      </c>
      <c r="C13" t="s">
        <v>18</v>
      </c>
      <c r="D13" s="1" t="s">
        <v>19</v>
      </c>
      <c r="E13" s="58"/>
      <c r="F13" s="58"/>
      <c r="G13" s="58">
        <v>0</v>
      </c>
      <c r="H13" s="20">
        <v>0</v>
      </c>
      <c r="I13" s="58">
        <f t="shared" si="12"/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8000</v>
      </c>
      <c r="W13" s="21">
        <v>0</v>
      </c>
      <c r="X13" s="20">
        <f t="shared" si="13"/>
        <v>8000</v>
      </c>
      <c r="Y13" s="58">
        <v>0</v>
      </c>
      <c r="Z13" s="58">
        <v>0</v>
      </c>
      <c r="AA13" s="58">
        <v>0</v>
      </c>
      <c r="AB13" s="58">
        <v>0</v>
      </c>
      <c r="AC13" s="20">
        <v>0</v>
      </c>
      <c r="AD13" s="20">
        <f t="shared" si="14"/>
        <v>0</v>
      </c>
      <c r="AE13" s="58">
        <v>0</v>
      </c>
      <c r="AF13" s="20">
        <v>0</v>
      </c>
      <c r="AG13" s="20">
        <f t="shared" si="15"/>
        <v>0</v>
      </c>
      <c r="AH13" s="58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f t="shared" si="4"/>
        <v>8000</v>
      </c>
      <c r="AU13" s="21">
        <f t="shared" si="5"/>
        <v>0</v>
      </c>
      <c r="AV13" s="20">
        <f t="shared" si="6"/>
        <v>8000</v>
      </c>
      <c r="AW13" t="s">
        <v>8</v>
      </c>
      <c r="AX13" t="s">
        <v>9</v>
      </c>
      <c r="AY13" t="s">
        <v>10</v>
      </c>
      <c r="AZ13" t="s">
        <v>11</v>
      </c>
    </row>
    <row r="14" spans="1:52">
      <c r="B14" t="s">
        <v>5</v>
      </c>
      <c r="C14" t="s">
        <v>20</v>
      </c>
      <c r="D14" s="1" t="s">
        <v>21</v>
      </c>
      <c r="E14" s="58"/>
      <c r="F14" s="58"/>
      <c r="G14" s="58">
        <v>0</v>
      </c>
      <c r="H14" s="20">
        <v>0</v>
      </c>
      <c r="I14" s="58">
        <f t="shared" si="12"/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3000</v>
      </c>
      <c r="W14" s="21">
        <v>-3000</v>
      </c>
      <c r="X14" s="20">
        <f t="shared" si="13"/>
        <v>0</v>
      </c>
      <c r="Y14" s="58">
        <v>0</v>
      </c>
      <c r="Z14" s="58">
        <v>0</v>
      </c>
      <c r="AA14" s="58">
        <v>0</v>
      </c>
      <c r="AB14" s="58">
        <v>0</v>
      </c>
      <c r="AC14" s="20">
        <v>0</v>
      </c>
      <c r="AD14" s="20">
        <f t="shared" si="14"/>
        <v>0</v>
      </c>
      <c r="AE14" s="58">
        <v>0</v>
      </c>
      <c r="AF14" s="20">
        <v>0</v>
      </c>
      <c r="AG14" s="20">
        <f t="shared" si="15"/>
        <v>0</v>
      </c>
      <c r="AH14" s="58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f t="shared" si="4"/>
        <v>3000</v>
      </c>
      <c r="AU14" s="21">
        <f t="shared" si="5"/>
        <v>-3000</v>
      </c>
      <c r="AV14" s="20">
        <f t="shared" si="6"/>
        <v>0</v>
      </c>
      <c r="AW14" t="s">
        <v>8</v>
      </c>
      <c r="AX14" t="s">
        <v>9</v>
      </c>
      <c r="AY14" t="s">
        <v>10</v>
      </c>
      <c r="AZ14" t="s">
        <v>11</v>
      </c>
    </row>
    <row r="15" spans="1:52" ht="30">
      <c r="B15" t="s">
        <v>5</v>
      </c>
      <c r="C15" t="s">
        <v>22</v>
      </c>
      <c r="D15" s="1" t="s">
        <v>23</v>
      </c>
      <c r="E15" s="58"/>
      <c r="F15" s="58"/>
      <c r="G15" s="58">
        <v>0</v>
      </c>
      <c r="H15" s="20">
        <v>0</v>
      </c>
      <c r="I15" s="58">
        <f t="shared" si="12"/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10000</v>
      </c>
      <c r="W15" s="21">
        <v>-5000</v>
      </c>
      <c r="X15" s="20">
        <f t="shared" si="13"/>
        <v>5000</v>
      </c>
      <c r="Y15" s="58">
        <v>0</v>
      </c>
      <c r="Z15" s="58">
        <v>0</v>
      </c>
      <c r="AA15" s="58">
        <v>0</v>
      </c>
      <c r="AB15" s="58">
        <v>0</v>
      </c>
      <c r="AC15" s="20">
        <v>0</v>
      </c>
      <c r="AD15" s="20">
        <f t="shared" si="14"/>
        <v>0</v>
      </c>
      <c r="AE15" s="58">
        <v>0</v>
      </c>
      <c r="AF15" s="20">
        <v>0</v>
      </c>
      <c r="AG15" s="20">
        <f t="shared" si="15"/>
        <v>0</v>
      </c>
      <c r="AH15" s="58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f t="shared" si="4"/>
        <v>10000</v>
      </c>
      <c r="AU15" s="21">
        <f t="shared" si="5"/>
        <v>-5000</v>
      </c>
      <c r="AV15" s="20">
        <f t="shared" si="6"/>
        <v>5000</v>
      </c>
      <c r="AW15" t="s">
        <v>8</v>
      </c>
      <c r="AX15" t="s">
        <v>9</v>
      </c>
      <c r="AY15" t="s">
        <v>10</v>
      </c>
      <c r="AZ15" t="s">
        <v>11</v>
      </c>
    </row>
    <row r="16" spans="1:52">
      <c r="B16" t="s">
        <v>5</v>
      </c>
      <c r="C16" t="s">
        <v>24</v>
      </c>
      <c r="D16" s="1" t="s">
        <v>25</v>
      </c>
      <c r="E16" s="58"/>
      <c r="F16" s="58"/>
      <c r="G16" s="58">
        <v>0</v>
      </c>
      <c r="H16" s="20">
        <v>0</v>
      </c>
      <c r="I16" s="58">
        <f t="shared" si="12"/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3000</v>
      </c>
      <c r="W16" s="21">
        <v>-3000</v>
      </c>
      <c r="X16" s="20">
        <f t="shared" si="13"/>
        <v>0</v>
      </c>
      <c r="Y16" s="58">
        <v>0</v>
      </c>
      <c r="Z16" s="58">
        <v>0</v>
      </c>
      <c r="AA16" s="58">
        <v>0</v>
      </c>
      <c r="AB16" s="58">
        <v>0</v>
      </c>
      <c r="AC16" s="20">
        <v>0</v>
      </c>
      <c r="AD16" s="20">
        <f t="shared" si="14"/>
        <v>0</v>
      </c>
      <c r="AE16" s="58">
        <v>0</v>
      </c>
      <c r="AF16" s="20">
        <v>0</v>
      </c>
      <c r="AG16" s="20">
        <f t="shared" si="15"/>
        <v>0</v>
      </c>
      <c r="AH16" s="58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f t="shared" si="4"/>
        <v>3000</v>
      </c>
      <c r="AU16" s="21">
        <f t="shared" si="5"/>
        <v>-3000</v>
      </c>
      <c r="AV16" s="20">
        <f t="shared" si="6"/>
        <v>0</v>
      </c>
      <c r="AW16" t="s">
        <v>8</v>
      </c>
      <c r="AX16" t="s">
        <v>9</v>
      </c>
      <c r="AY16" t="s">
        <v>10</v>
      </c>
      <c r="AZ16" t="s">
        <v>11</v>
      </c>
    </row>
    <row r="17" spans="1:52" ht="30">
      <c r="B17" t="s">
        <v>5</v>
      </c>
      <c r="C17" t="s">
        <v>26</v>
      </c>
      <c r="D17" s="1" t="s">
        <v>27</v>
      </c>
      <c r="E17" s="58"/>
      <c r="F17" s="58"/>
      <c r="G17" s="58">
        <v>20000</v>
      </c>
      <c r="H17" s="20">
        <v>0</v>
      </c>
      <c r="I17" s="58">
        <f t="shared" si="12"/>
        <v>20000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21">
        <v>8000</v>
      </c>
      <c r="X17" s="20">
        <f t="shared" si="13"/>
        <v>8000</v>
      </c>
      <c r="Y17" s="58">
        <v>0</v>
      </c>
      <c r="Z17" s="58">
        <v>0</v>
      </c>
      <c r="AA17" s="58">
        <v>0</v>
      </c>
      <c r="AB17" s="58">
        <v>0</v>
      </c>
      <c r="AC17" s="20">
        <v>0</v>
      </c>
      <c r="AD17" s="20">
        <f t="shared" si="14"/>
        <v>0</v>
      </c>
      <c r="AE17" s="58">
        <v>0</v>
      </c>
      <c r="AF17" s="20">
        <v>0</v>
      </c>
      <c r="AG17" s="20">
        <f t="shared" si="15"/>
        <v>0</v>
      </c>
      <c r="AH17" s="58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f t="shared" si="4"/>
        <v>20000</v>
      </c>
      <c r="AU17" s="21">
        <f t="shared" si="5"/>
        <v>8000</v>
      </c>
      <c r="AV17" s="20">
        <f t="shared" si="6"/>
        <v>28000</v>
      </c>
      <c r="AW17" t="s">
        <v>8</v>
      </c>
      <c r="AX17" t="s">
        <v>9</v>
      </c>
      <c r="AY17" t="s">
        <v>10</v>
      </c>
      <c r="AZ17" t="s">
        <v>11</v>
      </c>
    </row>
    <row r="18" spans="1:52" ht="18.75" customHeight="1">
      <c r="B18" t="s">
        <v>5</v>
      </c>
      <c r="C18" t="s">
        <v>28</v>
      </c>
      <c r="D18" s="1" t="s">
        <v>29</v>
      </c>
      <c r="E18" s="58"/>
      <c r="F18" s="58"/>
      <c r="G18" s="58">
        <v>0</v>
      </c>
      <c r="H18" s="20">
        <v>0</v>
      </c>
      <c r="I18" s="58">
        <f t="shared" si="12"/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50000</v>
      </c>
      <c r="W18" s="21">
        <v>0</v>
      </c>
      <c r="X18" s="20">
        <f t="shared" si="13"/>
        <v>50000</v>
      </c>
      <c r="Y18" s="58">
        <v>0</v>
      </c>
      <c r="Z18" s="58">
        <v>0</v>
      </c>
      <c r="AA18" s="58">
        <v>0</v>
      </c>
      <c r="AB18" s="58">
        <v>0</v>
      </c>
      <c r="AC18" s="20">
        <v>0</v>
      </c>
      <c r="AD18" s="20">
        <f t="shared" si="14"/>
        <v>0</v>
      </c>
      <c r="AE18" s="58">
        <v>0</v>
      </c>
      <c r="AF18" s="20">
        <v>0</v>
      </c>
      <c r="AG18" s="20">
        <f t="shared" si="15"/>
        <v>0</v>
      </c>
      <c r="AH18" s="58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f t="shared" si="4"/>
        <v>50000</v>
      </c>
      <c r="AU18" s="21">
        <f t="shared" si="5"/>
        <v>0</v>
      </c>
      <c r="AV18" s="20">
        <f t="shared" si="6"/>
        <v>50000</v>
      </c>
      <c r="AW18" t="s">
        <v>8</v>
      </c>
      <c r="AX18" t="s">
        <v>9</v>
      </c>
      <c r="AY18" t="s">
        <v>10</v>
      </c>
      <c r="AZ18" t="s">
        <v>11</v>
      </c>
    </row>
    <row r="19" spans="1:52" s="64" customFormat="1" ht="18.75" customHeight="1">
      <c r="C19" s="64">
        <v>42273</v>
      </c>
      <c r="D19" s="19" t="s">
        <v>303</v>
      </c>
      <c r="E19" s="58"/>
      <c r="F19" s="58"/>
      <c r="G19" s="58"/>
      <c r="H19" s="2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>
        <v>0</v>
      </c>
      <c r="W19" s="21">
        <v>19523</v>
      </c>
      <c r="X19" s="20">
        <f t="shared" si="13"/>
        <v>19523</v>
      </c>
      <c r="Y19" s="58"/>
      <c r="Z19" s="58"/>
      <c r="AA19" s="58"/>
      <c r="AB19" s="58"/>
      <c r="AC19" s="20"/>
      <c r="AD19" s="20"/>
      <c r="AE19" s="58"/>
      <c r="AF19" s="20"/>
      <c r="AG19" s="20"/>
      <c r="AH19" s="5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>
        <f t="shared" si="5"/>
        <v>19523</v>
      </c>
      <c r="AV19" s="20">
        <f t="shared" si="6"/>
        <v>19523</v>
      </c>
    </row>
    <row r="20" spans="1:52">
      <c r="B20" t="s">
        <v>5</v>
      </c>
      <c r="C20" t="s">
        <v>30</v>
      </c>
      <c r="D20" s="1" t="s">
        <v>31</v>
      </c>
      <c r="E20" s="58"/>
      <c r="F20" s="58"/>
      <c r="G20" s="58">
        <v>0</v>
      </c>
      <c r="H20" s="20">
        <v>0</v>
      </c>
      <c r="I20" s="58">
        <f t="shared" si="12"/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2000</v>
      </c>
      <c r="W20" s="21">
        <v>0</v>
      </c>
      <c r="X20" s="20">
        <f t="shared" si="13"/>
        <v>2000</v>
      </c>
      <c r="Y20" s="58">
        <v>0</v>
      </c>
      <c r="Z20" s="58">
        <v>0</v>
      </c>
      <c r="AA20" s="58">
        <v>0</v>
      </c>
      <c r="AB20" s="58">
        <v>2246.4899999999998</v>
      </c>
      <c r="AC20" s="20">
        <v>0</v>
      </c>
      <c r="AD20" s="20">
        <f t="shared" si="14"/>
        <v>2246.4899999999998</v>
      </c>
      <c r="AE20" s="58">
        <v>0</v>
      </c>
      <c r="AF20" s="20">
        <v>0</v>
      </c>
      <c r="AG20" s="20">
        <f>AE17+AF17</f>
        <v>0</v>
      </c>
      <c r="AH20" s="58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f t="shared" si="4"/>
        <v>4246.49</v>
      </c>
      <c r="AU20" s="21">
        <f t="shared" si="5"/>
        <v>0</v>
      </c>
      <c r="AV20" s="20">
        <f t="shared" si="6"/>
        <v>4246.49</v>
      </c>
      <c r="AW20" t="s">
        <v>8</v>
      </c>
      <c r="AX20" t="s">
        <v>9</v>
      </c>
      <c r="AY20" t="s">
        <v>10</v>
      </c>
      <c r="AZ20" t="s">
        <v>11</v>
      </c>
    </row>
    <row r="21" spans="1:52">
      <c r="A21" s="95" t="s">
        <v>32</v>
      </c>
      <c r="B21" s="96"/>
      <c r="C21" s="96"/>
      <c r="D21" s="96"/>
      <c r="E21" s="57"/>
      <c r="F21" s="57"/>
      <c r="G21" s="57">
        <v>302000</v>
      </c>
      <c r="H21" s="2">
        <f>H22</f>
        <v>0</v>
      </c>
      <c r="I21" s="57">
        <f>G21+H21</f>
        <v>302000</v>
      </c>
      <c r="J21" s="57">
        <v>0</v>
      </c>
      <c r="K21" s="57">
        <v>0</v>
      </c>
      <c r="L21" s="57">
        <v>0</v>
      </c>
      <c r="M21" s="57">
        <v>550000</v>
      </c>
      <c r="N21" s="57">
        <v>0</v>
      </c>
      <c r="O21" s="57">
        <v>550000</v>
      </c>
      <c r="P21" s="57">
        <v>0</v>
      </c>
      <c r="Q21" s="57">
        <v>0</v>
      </c>
      <c r="R21" s="57">
        <v>0</v>
      </c>
      <c r="S21" s="57">
        <v>194000</v>
      </c>
      <c r="T21" s="57">
        <v>0</v>
      </c>
      <c r="U21" s="57">
        <v>194000</v>
      </c>
      <c r="V21" s="57">
        <v>437030</v>
      </c>
      <c r="W21" s="13">
        <f>W22</f>
        <v>-27900</v>
      </c>
      <c r="X21" s="2">
        <f>V21+W21</f>
        <v>409130</v>
      </c>
      <c r="Y21" s="57">
        <v>0</v>
      </c>
      <c r="Z21" s="57">
        <v>0</v>
      </c>
      <c r="AA21" s="57">
        <v>0</v>
      </c>
      <c r="AB21" s="57">
        <v>40000</v>
      </c>
      <c r="AC21" s="2">
        <f>AC22</f>
        <v>46029.62</v>
      </c>
      <c r="AD21" s="2">
        <f>AB21+AC21</f>
        <v>86029.62</v>
      </c>
      <c r="AE21" s="57">
        <v>8000</v>
      </c>
      <c r="AF21" s="2">
        <f>AF22</f>
        <v>-6000</v>
      </c>
      <c r="AG21" s="2">
        <f>AE21+AF21</f>
        <v>2000</v>
      </c>
      <c r="AH21" s="57">
        <v>28500</v>
      </c>
      <c r="AI21" s="2">
        <f t="shared" ref="AI21:AS21" si="16">SUM(AI22)</f>
        <v>0</v>
      </c>
      <c r="AJ21" s="2">
        <f>AH21+AI21</f>
        <v>28500</v>
      </c>
      <c r="AK21" s="2">
        <f t="shared" si="16"/>
        <v>0</v>
      </c>
      <c r="AL21" s="2">
        <f t="shared" si="16"/>
        <v>0</v>
      </c>
      <c r="AM21" s="2">
        <f t="shared" si="16"/>
        <v>0</v>
      </c>
      <c r="AN21" s="2">
        <f t="shared" si="16"/>
        <v>0</v>
      </c>
      <c r="AO21" s="2">
        <f t="shared" si="16"/>
        <v>0</v>
      </c>
      <c r="AP21" s="2">
        <f t="shared" si="16"/>
        <v>0</v>
      </c>
      <c r="AQ21" s="2">
        <f t="shared" si="16"/>
        <v>0</v>
      </c>
      <c r="AR21" s="2">
        <f t="shared" si="16"/>
        <v>0</v>
      </c>
      <c r="AS21" s="2">
        <f t="shared" si="16"/>
        <v>0</v>
      </c>
      <c r="AT21" s="2">
        <f t="shared" si="4"/>
        <v>1559530</v>
      </c>
      <c r="AU21" s="13">
        <f t="shared" si="5"/>
        <v>12129.620000000003</v>
      </c>
      <c r="AV21" s="2">
        <f t="shared" si="6"/>
        <v>1571659.62</v>
      </c>
    </row>
    <row r="22" spans="1:52">
      <c r="A22" s="95" t="s">
        <v>33</v>
      </c>
      <c r="B22" s="96"/>
      <c r="C22" s="96"/>
      <c r="D22" s="96"/>
      <c r="E22" s="57"/>
      <c r="F22" s="57"/>
      <c r="G22" s="57">
        <v>302000</v>
      </c>
      <c r="H22" s="2">
        <f>H23+H91</f>
        <v>0</v>
      </c>
      <c r="I22" s="57">
        <f>G22+H22</f>
        <v>302000</v>
      </c>
      <c r="J22" s="57">
        <v>0</v>
      </c>
      <c r="K22" s="57">
        <v>0</v>
      </c>
      <c r="L22" s="57">
        <v>0</v>
      </c>
      <c r="M22" s="57">
        <v>550000</v>
      </c>
      <c r="N22" s="57">
        <v>0</v>
      </c>
      <c r="O22" s="57">
        <v>550000</v>
      </c>
      <c r="P22" s="57">
        <v>0</v>
      </c>
      <c r="Q22" s="57">
        <v>0</v>
      </c>
      <c r="R22" s="57">
        <v>0</v>
      </c>
      <c r="S22" s="57">
        <v>194000</v>
      </c>
      <c r="T22" s="57">
        <v>0</v>
      </c>
      <c r="U22" s="57">
        <v>194000</v>
      </c>
      <c r="V22" s="57">
        <v>437030</v>
      </c>
      <c r="W22" s="13">
        <f>W23+W91</f>
        <v>-27900</v>
      </c>
      <c r="X22" s="2">
        <f>X21</f>
        <v>409130</v>
      </c>
      <c r="Y22" s="57">
        <v>0</v>
      </c>
      <c r="Z22" s="57">
        <v>0</v>
      </c>
      <c r="AA22" s="57">
        <v>0</v>
      </c>
      <c r="AB22" s="57">
        <v>40000</v>
      </c>
      <c r="AC22" s="2">
        <f>AC23</f>
        <v>46029.62</v>
      </c>
      <c r="AD22" s="2">
        <f>AD21</f>
        <v>86029.62</v>
      </c>
      <c r="AE22" s="57">
        <v>8000</v>
      </c>
      <c r="AF22" s="2">
        <f>AF23</f>
        <v>-6000</v>
      </c>
      <c r="AG22" s="2">
        <f t="shared" ref="AG22:AG23" si="17">AE22+AF22</f>
        <v>2000</v>
      </c>
      <c r="AH22" s="57">
        <v>28500</v>
      </c>
      <c r="AI22" s="2">
        <f t="shared" ref="AI22:AR22" si="18">SUM(AI23,AI91)</f>
        <v>0</v>
      </c>
      <c r="AJ22" s="2">
        <f>AH22+AI22</f>
        <v>28500</v>
      </c>
      <c r="AK22" s="2">
        <f t="shared" si="18"/>
        <v>0</v>
      </c>
      <c r="AL22" s="2">
        <f t="shared" si="18"/>
        <v>0</v>
      </c>
      <c r="AM22" s="2">
        <f t="shared" si="18"/>
        <v>0</v>
      </c>
      <c r="AN22" s="2">
        <f t="shared" si="18"/>
        <v>0</v>
      </c>
      <c r="AO22" s="2">
        <f t="shared" si="18"/>
        <v>0</v>
      </c>
      <c r="AP22" s="2">
        <f t="shared" si="18"/>
        <v>0</v>
      </c>
      <c r="AQ22" s="2">
        <f t="shared" si="18"/>
        <v>0</v>
      </c>
      <c r="AR22" s="2">
        <f t="shared" si="18"/>
        <v>0</v>
      </c>
      <c r="AS22" s="2">
        <f t="shared" ref="AS22" si="19">SUM(AS23,AS91)</f>
        <v>0</v>
      </c>
      <c r="AT22" s="2">
        <f t="shared" si="4"/>
        <v>1559530</v>
      </c>
      <c r="AU22" s="13">
        <f t="shared" si="5"/>
        <v>12129.620000000003</v>
      </c>
      <c r="AV22" s="2">
        <f t="shared" si="6"/>
        <v>1571659.62</v>
      </c>
    </row>
    <row r="23" spans="1:52">
      <c r="A23" s="95" t="s">
        <v>34</v>
      </c>
      <c r="B23" s="96"/>
      <c r="C23" s="96"/>
      <c r="D23" s="96"/>
      <c r="E23" s="57"/>
      <c r="F23" s="57"/>
      <c r="G23" s="57">
        <v>283000</v>
      </c>
      <c r="H23" s="2">
        <f>H25+H26+H27+H28+H29+H30+H31+H32+H33+H35+H34+H36+H37+H38+H39+H40+H41+H42+H43+H44+H45+H46+H47+H48+H50+H49+H51+H52+H53+H54+H55+H56+H57+H58+H59+H60+H61+H62+H63+H64+H65+H66+H67+H68+H69+H70+H71+H72+H73+H74+H75+H76+H77+H78+H79+H80+H81+H82+H83+H84+H85+H86+H87+H88+H89+H90</f>
        <v>-14508.36</v>
      </c>
      <c r="I23" s="57">
        <f>G23+H23</f>
        <v>268491.64</v>
      </c>
      <c r="J23" s="57">
        <v>0</v>
      </c>
      <c r="K23" s="57">
        <v>0</v>
      </c>
      <c r="L23" s="57">
        <v>0</v>
      </c>
      <c r="M23" s="57">
        <v>550000</v>
      </c>
      <c r="N23" s="57">
        <v>0</v>
      </c>
      <c r="O23" s="57">
        <v>550000</v>
      </c>
      <c r="P23" s="57">
        <v>0</v>
      </c>
      <c r="Q23" s="57">
        <v>0</v>
      </c>
      <c r="R23" s="57">
        <v>0</v>
      </c>
      <c r="S23" s="57">
        <v>194000</v>
      </c>
      <c r="T23" s="57">
        <v>0</v>
      </c>
      <c r="U23" s="57">
        <v>194000</v>
      </c>
      <c r="V23" s="57">
        <v>376030</v>
      </c>
      <c r="W23" s="13">
        <f>W24+W25+W26+W27+W29+W28+W30+W31+W32+W33+W35+W34+W36+W37+W38+W39+W41+W40+W42+W43+W44+W45+W46+W47+W49+W48+W50+W51+W53+W52+W54+W55+W56+W57+W58+W59+W60+W61+W62+W63+W64+W65+W66+W67+W68+W69+W70+W71+W72+W73+W74+W75+W76+W77+W78+W79+W80+W81+W82+W83+W84+W85+W86+W87+W88+W89+W90</f>
        <v>-21900</v>
      </c>
      <c r="X23" s="2">
        <f>V23+W23</f>
        <v>354130</v>
      </c>
      <c r="Y23" s="57">
        <v>0</v>
      </c>
      <c r="Z23" s="57">
        <v>0</v>
      </c>
      <c r="AA23" s="57">
        <v>0</v>
      </c>
      <c r="AB23" s="57">
        <v>40000</v>
      </c>
      <c r="AC23" s="2">
        <f>AC24+AC31+AC65+AC74</f>
        <v>46029.62</v>
      </c>
      <c r="AD23" s="2">
        <f>AD22</f>
        <v>86029.62</v>
      </c>
      <c r="AE23" s="57">
        <v>8000</v>
      </c>
      <c r="AF23" s="2">
        <f>AF86</f>
        <v>-6000</v>
      </c>
      <c r="AG23" s="2">
        <f t="shared" si="17"/>
        <v>2000</v>
      </c>
      <c r="AH23" s="57">
        <v>0</v>
      </c>
      <c r="AI23" s="2">
        <f t="shared" ref="AI23:AR23" si="20">SUM(AI25:AI90)</f>
        <v>0</v>
      </c>
      <c r="AJ23" s="2">
        <f t="shared" si="20"/>
        <v>0</v>
      </c>
      <c r="AK23" s="2">
        <f t="shared" si="20"/>
        <v>0</v>
      </c>
      <c r="AL23" s="2">
        <f t="shared" si="20"/>
        <v>0</v>
      </c>
      <c r="AM23" s="2">
        <f t="shared" si="20"/>
        <v>0</v>
      </c>
      <c r="AN23" s="2">
        <f t="shared" si="20"/>
        <v>0</v>
      </c>
      <c r="AO23" s="2">
        <f t="shared" si="20"/>
        <v>0</v>
      </c>
      <c r="AP23" s="2">
        <f t="shared" si="20"/>
        <v>0</v>
      </c>
      <c r="AQ23" s="2">
        <f t="shared" si="20"/>
        <v>0</v>
      </c>
      <c r="AR23" s="2">
        <f t="shared" si="20"/>
        <v>0</v>
      </c>
      <c r="AS23" s="2">
        <f t="shared" ref="AS23" si="21">SUM(AS25:AS90)</f>
        <v>0</v>
      </c>
      <c r="AT23" s="2">
        <f t="shared" si="4"/>
        <v>1451030</v>
      </c>
      <c r="AU23" s="13">
        <f t="shared" si="5"/>
        <v>3621.260000000002</v>
      </c>
      <c r="AV23" s="2">
        <f t="shared" si="6"/>
        <v>1454651.2600000002</v>
      </c>
    </row>
    <row r="24" spans="1:52" s="15" customFormat="1">
      <c r="B24" s="101"/>
      <c r="C24" s="62">
        <v>31111</v>
      </c>
      <c r="D24" s="15" t="s">
        <v>302</v>
      </c>
      <c r="E24" s="58"/>
      <c r="F24" s="58"/>
      <c r="G24" s="58">
        <v>0</v>
      </c>
      <c r="H24" s="20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21">
        <v>0</v>
      </c>
      <c r="X24" s="20">
        <f>V24+W24</f>
        <v>0</v>
      </c>
      <c r="Y24" s="58">
        <v>0</v>
      </c>
      <c r="Z24" s="58">
        <v>0</v>
      </c>
      <c r="AA24" s="58">
        <v>0</v>
      </c>
      <c r="AB24" s="58">
        <v>0</v>
      </c>
      <c r="AC24" s="20">
        <v>42829.62</v>
      </c>
      <c r="AD24" s="20">
        <f>AB24+AC24</f>
        <v>42829.62</v>
      </c>
      <c r="AE24" s="58">
        <v>0</v>
      </c>
      <c r="AF24" s="20">
        <v>0</v>
      </c>
      <c r="AG24" s="20">
        <v>0</v>
      </c>
      <c r="AH24" s="58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1">
        <f t="shared" si="5"/>
        <v>42829.62</v>
      </c>
      <c r="AV24" s="20">
        <f t="shared" si="6"/>
        <v>42829.62</v>
      </c>
    </row>
    <row r="25" spans="1:52" ht="30">
      <c r="B25" t="s">
        <v>35</v>
      </c>
      <c r="C25" t="s">
        <v>36</v>
      </c>
      <c r="D25" s="1" t="s">
        <v>37</v>
      </c>
      <c r="E25" s="58"/>
      <c r="F25" s="58"/>
      <c r="G25" s="58">
        <v>10000</v>
      </c>
      <c r="H25" s="20">
        <v>-567.82000000000005</v>
      </c>
      <c r="I25" s="58">
        <f>G25+H25</f>
        <v>9432.18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6000</v>
      </c>
      <c r="W25" s="21">
        <v>0</v>
      </c>
      <c r="X25" s="20">
        <f t="shared" ref="X25:X88" si="22">V25+W25</f>
        <v>6000</v>
      </c>
      <c r="Y25" s="58">
        <v>0</v>
      </c>
      <c r="Z25" s="58">
        <v>0</v>
      </c>
      <c r="AA25" s="58">
        <v>0</v>
      </c>
      <c r="AB25" s="58">
        <v>0</v>
      </c>
      <c r="AC25" s="20">
        <v>0</v>
      </c>
      <c r="AD25" s="20">
        <f t="shared" ref="AD25:AD88" si="23">AB25+AC25</f>
        <v>0</v>
      </c>
      <c r="AE25" s="58">
        <v>0</v>
      </c>
      <c r="AF25" s="20">
        <v>0</v>
      </c>
      <c r="AG25" s="20">
        <f>AE25+AF25</f>
        <v>0</v>
      </c>
      <c r="AH25" s="58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f t="shared" si="4"/>
        <v>16000</v>
      </c>
      <c r="AU25" s="21">
        <f t="shared" si="5"/>
        <v>-567.82000000000005</v>
      </c>
      <c r="AV25" s="20">
        <f t="shared" si="6"/>
        <v>15432.18</v>
      </c>
      <c r="AW25" t="s">
        <v>8</v>
      </c>
      <c r="AX25" t="s">
        <v>38</v>
      </c>
      <c r="AY25" t="s">
        <v>39</v>
      </c>
      <c r="AZ25" t="s">
        <v>40</v>
      </c>
    </row>
    <row r="26" spans="1:52" ht="45">
      <c r="B26" t="s">
        <v>41</v>
      </c>
      <c r="C26" t="s">
        <v>42</v>
      </c>
      <c r="D26" s="1" t="s">
        <v>43</v>
      </c>
      <c r="E26" s="58"/>
      <c r="F26" s="58"/>
      <c r="G26" s="58">
        <v>0</v>
      </c>
      <c r="H26" s="20">
        <v>0</v>
      </c>
      <c r="I26" s="58">
        <f t="shared" ref="I26:I89" si="24">G26+H26</f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8000</v>
      </c>
      <c r="W26" s="21">
        <v>3000</v>
      </c>
      <c r="X26" s="20">
        <f t="shared" si="22"/>
        <v>11000</v>
      </c>
      <c r="Y26" s="58">
        <v>0</v>
      </c>
      <c r="Z26" s="58">
        <v>0</v>
      </c>
      <c r="AA26" s="58">
        <v>0</v>
      </c>
      <c r="AB26" s="58">
        <v>0</v>
      </c>
      <c r="AC26" s="20">
        <v>0</v>
      </c>
      <c r="AD26" s="20">
        <f t="shared" si="23"/>
        <v>0</v>
      </c>
      <c r="AE26" s="58">
        <v>0</v>
      </c>
      <c r="AF26" s="20">
        <v>0</v>
      </c>
      <c r="AG26" s="20">
        <f t="shared" ref="AG26:AG89" si="25">AE26+AF26</f>
        <v>0</v>
      </c>
      <c r="AH26" s="58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f t="shared" si="4"/>
        <v>8000</v>
      </c>
      <c r="AU26" s="21">
        <f t="shared" si="5"/>
        <v>3000</v>
      </c>
      <c r="AV26" s="20">
        <f t="shared" si="6"/>
        <v>11000</v>
      </c>
      <c r="AW26" t="s">
        <v>8</v>
      </c>
      <c r="AX26" t="s">
        <v>38</v>
      </c>
      <c r="AY26" t="s">
        <v>39</v>
      </c>
      <c r="AZ26" t="s">
        <v>40</v>
      </c>
    </row>
    <row r="27" spans="1:52" ht="45">
      <c r="B27" t="s">
        <v>44</v>
      </c>
      <c r="C27" t="s">
        <v>45</v>
      </c>
      <c r="D27" s="1" t="s">
        <v>46</v>
      </c>
      <c r="E27" s="58"/>
      <c r="F27" s="58"/>
      <c r="G27" s="58">
        <v>1113</v>
      </c>
      <c r="H27" s="20">
        <v>0</v>
      </c>
      <c r="I27" s="58">
        <f t="shared" si="24"/>
        <v>1113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4000</v>
      </c>
      <c r="W27" s="21">
        <v>0</v>
      </c>
      <c r="X27" s="20">
        <f t="shared" si="22"/>
        <v>4000</v>
      </c>
      <c r="Y27" s="58">
        <v>0</v>
      </c>
      <c r="Z27" s="58">
        <v>0</v>
      </c>
      <c r="AA27" s="58">
        <v>0</v>
      </c>
      <c r="AB27" s="58">
        <v>0</v>
      </c>
      <c r="AC27" s="20">
        <v>0</v>
      </c>
      <c r="AD27" s="20">
        <f t="shared" si="23"/>
        <v>0</v>
      </c>
      <c r="AE27" s="58">
        <v>0</v>
      </c>
      <c r="AF27" s="20">
        <v>0</v>
      </c>
      <c r="AG27" s="20">
        <f t="shared" si="25"/>
        <v>0</v>
      </c>
      <c r="AH27" s="58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f t="shared" si="4"/>
        <v>5113</v>
      </c>
      <c r="AU27" s="21">
        <f t="shared" si="5"/>
        <v>0</v>
      </c>
      <c r="AV27" s="20">
        <f t="shared" si="6"/>
        <v>5113</v>
      </c>
      <c r="AW27" t="s">
        <v>8</v>
      </c>
      <c r="AX27" t="s">
        <v>38</v>
      </c>
      <c r="AY27" t="s">
        <v>39</v>
      </c>
      <c r="AZ27" t="s">
        <v>40</v>
      </c>
    </row>
    <row r="28" spans="1:52" ht="30">
      <c r="B28" t="s">
        <v>5</v>
      </c>
      <c r="C28" t="s">
        <v>47</v>
      </c>
      <c r="D28" s="1" t="s">
        <v>48</v>
      </c>
      <c r="E28" s="58"/>
      <c r="F28" s="58"/>
      <c r="G28" s="58">
        <v>0</v>
      </c>
      <c r="H28" s="20">
        <v>0</v>
      </c>
      <c r="I28" s="58">
        <f t="shared" si="24"/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5000</v>
      </c>
      <c r="W28" s="21">
        <v>-1000</v>
      </c>
      <c r="X28" s="20">
        <f t="shared" si="22"/>
        <v>4000</v>
      </c>
      <c r="Y28" s="58">
        <v>0</v>
      </c>
      <c r="Z28" s="58">
        <v>0</v>
      </c>
      <c r="AA28" s="58">
        <v>0</v>
      </c>
      <c r="AB28" s="58">
        <v>0</v>
      </c>
      <c r="AC28" s="20">
        <v>0</v>
      </c>
      <c r="AD28" s="20">
        <f t="shared" si="23"/>
        <v>0</v>
      </c>
      <c r="AE28" s="58">
        <v>0</v>
      </c>
      <c r="AF28" s="20">
        <v>0</v>
      </c>
      <c r="AG28" s="20">
        <f t="shared" si="25"/>
        <v>0</v>
      </c>
      <c r="AH28" s="58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f t="shared" si="4"/>
        <v>5000</v>
      </c>
      <c r="AU28" s="21">
        <f t="shared" si="5"/>
        <v>-1000</v>
      </c>
      <c r="AV28" s="20">
        <f t="shared" si="6"/>
        <v>4000</v>
      </c>
      <c r="AW28" t="s">
        <v>8</v>
      </c>
      <c r="AX28" t="s">
        <v>38</v>
      </c>
      <c r="AY28" t="s">
        <v>39</v>
      </c>
      <c r="AZ28" t="s">
        <v>40</v>
      </c>
    </row>
    <row r="29" spans="1:52" ht="45">
      <c r="B29" t="s">
        <v>49</v>
      </c>
      <c r="C29" t="s">
        <v>50</v>
      </c>
      <c r="D29" s="1" t="s">
        <v>51</v>
      </c>
      <c r="E29" s="58"/>
      <c r="F29" s="58"/>
      <c r="G29" s="58">
        <v>2000</v>
      </c>
      <c r="H29" s="20">
        <v>-221.9</v>
      </c>
      <c r="I29" s="58">
        <f t="shared" si="24"/>
        <v>1778.1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7000</v>
      </c>
      <c r="W29" s="21">
        <v>0</v>
      </c>
      <c r="X29" s="20">
        <f t="shared" si="22"/>
        <v>7000</v>
      </c>
      <c r="Y29" s="58">
        <v>0</v>
      </c>
      <c r="Z29" s="58">
        <v>0</v>
      </c>
      <c r="AA29" s="58">
        <v>0</v>
      </c>
      <c r="AB29" s="58">
        <v>0</v>
      </c>
      <c r="AC29" s="20">
        <v>0</v>
      </c>
      <c r="AD29" s="20">
        <f t="shared" si="23"/>
        <v>0</v>
      </c>
      <c r="AE29" s="58">
        <v>0</v>
      </c>
      <c r="AF29" s="20">
        <v>0</v>
      </c>
      <c r="AG29" s="20">
        <f t="shared" si="25"/>
        <v>0</v>
      </c>
      <c r="AH29" s="58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f t="shared" si="4"/>
        <v>9000</v>
      </c>
      <c r="AU29" s="21">
        <f t="shared" si="5"/>
        <v>-221.9</v>
      </c>
      <c r="AV29" s="20">
        <f t="shared" si="6"/>
        <v>8778.1</v>
      </c>
      <c r="AW29" t="s">
        <v>8</v>
      </c>
      <c r="AX29" t="s">
        <v>38</v>
      </c>
      <c r="AY29" t="s">
        <v>39</v>
      </c>
      <c r="AZ29" t="s">
        <v>40</v>
      </c>
    </row>
    <row r="30" spans="1:52" ht="45">
      <c r="B30" t="s">
        <v>52</v>
      </c>
      <c r="C30" t="s">
        <v>53</v>
      </c>
      <c r="D30" s="1" t="s">
        <v>54</v>
      </c>
      <c r="E30" s="58"/>
      <c r="F30" s="58"/>
      <c r="G30" s="58">
        <v>0</v>
      </c>
      <c r="H30" s="20">
        <v>0</v>
      </c>
      <c r="I30" s="58">
        <f t="shared" si="24"/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3000</v>
      </c>
      <c r="W30" s="21">
        <v>-1500</v>
      </c>
      <c r="X30" s="20">
        <f t="shared" si="22"/>
        <v>1500</v>
      </c>
      <c r="Y30" s="58">
        <v>0</v>
      </c>
      <c r="Z30" s="58">
        <v>0</v>
      </c>
      <c r="AA30" s="58">
        <v>0</v>
      </c>
      <c r="AB30" s="58">
        <v>0</v>
      </c>
      <c r="AC30" s="20">
        <v>0</v>
      </c>
      <c r="AD30" s="20">
        <f t="shared" si="23"/>
        <v>0</v>
      </c>
      <c r="AE30" s="58">
        <v>0</v>
      </c>
      <c r="AF30" s="20">
        <v>0</v>
      </c>
      <c r="AG30" s="20">
        <f t="shared" si="25"/>
        <v>0</v>
      </c>
      <c r="AH30" s="58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f t="shared" si="4"/>
        <v>3000</v>
      </c>
      <c r="AU30" s="21">
        <f t="shared" si="5"/>
        <v>-1500</v>
      </c>
      <c r="AV30" s="20">
        <f t="shared" si="6"/>
        <v>1500</v>
      </c>
      <c r="AW30" t="s">
        <v>8</v>
      </c>
      <c r="AX30" t="s">
        <v>38</v>
      </c>
      <c r="AY30" t="s">
        <v>39</v>
      </c>
      <c r="AZ30" t="s">
        <v>40</v>
      </c>
    </row>
    <row r="31" spans="1:52" ht="30">
      <c r="B31" t="s">
        <v>5</v>
      </c>
      <c r="C31" t="s">
        <v>55</v>
      </c>
      <c r="D31" s="1" t="s">
        <v>56</v>
      </c>
      <c r="E31" s="58"/>
      <c r="F31" s="58"/>
      <c r="G31" s="58">
        <v>0</v>
      </c>
      <c r="H31" s="20">
        <v>0</v>
      </c>
      <c r="I31" s="58">
        <f t="shared" si="24"/>
        <v>0</v>
      </c>
      <c r="J31" s="58">
        <v>0</v>
      </c>
      <c r="K31" s="58">
        <v>0</v>
      </c>
      <c r="L31" s="58">
        <v>0</v>
      </c>
      <c r="M31" s="58">
        <v>550000</v>
      </c>
      <c r="N31" s="58">
        <v>0</v>
      </c>
      <c r="O31" s="58">
        <v>550000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21">
        <v>0</v>
      </c>
      <c r="X31" s="20">
        <f t="shared" si="22"/>
        <v>0</v>
      </c>
      <c r="Y31" s="58">
        <v>0</v>
      </c>
      <c r="Z31" s="58">
        <v>0</v>
      </c>
      <c r="AA31" s="58">
        <v>0</v>
      </c>
      <c r="AB31" s="58">
        <v>0</v>
      </c>
      <c r="AC31" s="20">
        <v>7200</v>
      </c>
      <c r="AD31" s="20">
        <f t="shared" si="23"/>
        <v>7200</v>
      </c>
      <c r="AE31" s="58">
        <v>0</v>
      </c>
      <c r="AF31" s="20">
        <v>0</v>
      </c>
      <c r="AG31" s="20">
        <f t="shared" si="25"/>
        <v>0</v>
      </c>
      <c r="AH31" s="58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f t="shared" si="4"/>
        <v>550000</v>
      </c>
      <c r="AU31" s="21">
        <f t="shared" si="5"/>
        <v>7200</v>
      </c>
      <c r="AV31" s="20">
        <f t="shared" si="6"/>
        <v>557200</v>
      </c>
      <c r="AW31" t="s">
        <v>8</v>
      </c>
      <c r="AX31" t="s">
        <v>38</v>
      </c>
      <c r="AY31" t="s">
        <v>39</v>
      </c>
      <c r="AZ31" t="s">
        <v>40</v>
      </c>
    </row>
    <row r="32" spans="1:52" ht="30">
      <c r="B32" t="s">
        <v>57</v>
      </c>
      <c r="C32" t="s">
        <v>58</v>
      </c>
      <c r="D32" s="1" t="s">
        <v>59</v>
      </c>
      <c r="E32" s="58"/>
      <c r="F32" s="58"/>
      <c r="G32" s="58">
        <v>0</v>
      </c>
      <c r="H32" s="20">
        <v>0</v>
      </c>
      <c r="I32" s="58">
        <f t="shared" si="24"/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5000</v>
      </c>
      <c r="W32" s="21">
        <v>0</v>
      </c>
      <c r="X32" s="20">
        <f t="shared" si="22"/>
        <v>5000</v>
      </c>
      <c r="Y32" s="58">
        <v>0</v>
      </c>
      <c r="Z32" s="58">
        <v>0</v>
      </c>
      <c r="AA32" s="58">
        <v>0</v>
      </c>
      <c r="AB32" s="58">
        <v>0</v>
      </c>
      <c r="AC32" s="20">
        <v>0</v>
      </c>
      <c r="AD32" s="20">
        <f t="shared" si="23"/>
        <v>0</v>
      </c>
      <c r="AE32" s="58">
        <v>0</v>
      </c>
      <c r="AF32" s="20">
        <v>0</v>
      </c>
      <c r="AG32" s="20">
        <f t="shared" si="25"/>
        <v>0</v>
      </c>
      <c r="AH32" s="58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f t="shared" si="4"/>
        <v>5000</v>
      </c>
      <c r="AU32" s="21">
        <f t="shared" si="5"/>
        <v>0</v>
      </c>
      <c r="AV32" s="20">
        <f t="shared" si="6"/>
        <v>5000</v>
      </c>
      <c r="AW32" t="s">
        <v>8</v>
      </c>
      <c r="AX32" t="s">
        <v>38</v>
      </c>
      <c r="AY32" t="s">
        <v>39</v>
      </c>
      <c r="AZ32" t="s">
        <v>40</v>
      </c>
    </row>
    <row r="33" spans="2:52" ht="60">
      <c r="B33" t="s">
        <v>60</v>
      </c>
      <c r="C33" t="s">
        <v>61</v>
      </c>
      <c r="D33" s="1" t="s">
        <v>62</v>
      </c>
      <c r="E33" s="58"/>
      <c r="F33" s="58"/>
      <c r="G33" s="58">
        <v>8179.29</v>
      </c>
      <c r="H33" s="20">
        <v>-2635.29</v>
      </c>
      <c r="I33" s="58">
        <f t="shared" si="24"/>
        <v>5544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8000</v>
      </c>
      <c r="W33" s="21">
        <v>-4000</v>
      </c>
      <c r="X33" s="20">
        <f t="shared" si="22"/>
        <v>4000</v>
      </c>
      <c r="Y33" s="58">
        <v>0</v>
      </c>
      <c r="Z33" s="58">
        <v>0</v>
      </c>
      <c r="AA33" s="58">
        <v>0</v>
      </c>
      <c r="AB33" s="58">
        <v>0</v>
      </c>
      <c r="AC33" s="20">
        <v>0</v>
      </c>
      <c r="AD33" s="20">
        <f t="shared" si="23"/>
        <v>0</v>
      </c>
      <c r="AE33" s="58">
        <v>0</v>
      </c>
      <c r="AF33" s="20">
        <v>0</v>
      </c>
      <c r="AG33" s="20">
        <f t="shared" si="25"/>
        <v>0</v>
      </c>
      <c r="AH33" s="58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f t="shared" si="4"/>
        <v>16179.29</v>
      </c>
      <c r="AU33" s="21">
        <f t="shared" si="5"/>
        <v>-6635.29</v>
      </c>
      <c r="AV33" s="20">
        <f t="shared" si="6"/>
        <v>9544</v>
      </c>
      <c r="AW33" t="s">
        <v>8</v>
      </c>
      <c r="AX33" t="s">
        <v>38</v>
      </c>
      <c r="AY33" t="s">
        <v>39</v>
      </c>
      <c r="AZ33" t="s">
        <v>40</v>
      </c>
    </row>
    <row r="34" spans="2:52">
      <c r="B34" t="s">
        <v>63</v>
      </c>
      <c r="C34" t="s">
        <v>64</v>
      </c>
      <c r="D34" s="1" t="s">
        <v>65</v>
      </c>
      <c r="E34" s="58"/>
      <c r="F34" s="58"/>
      <c r="G34" s="58">
        <v>6000</v>
      </c>
      <c r="H34" s="20">
        <v>0</v>
      </c>
      <c r="I34" s="58">
        <f t="shared" si="24"/>
        <v>6000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2000</v>
      </c>
      <c r="W34" s="21">
        <v>-1000</v>
      </c>
      <c r="X34" s="20">
        <f t="shared" si="22"/>
        <v>1000</v>
      </c>
      <c r="Y34" s="58">
        <v>0</v>
      </c>
      <c r="Z34" s="58">
        <v>0</v>
      </c>
      <c r="AA34" s="58">
        <v>0</v>
      </c>
      <c r="AB34" s="58">
        <v>0</v>
      </c>
      <c r="AC34" s="20">
        <v>0</v>
      </c>
      <c r="AD34" s="20">
        <f t="shared" si="23"/>
        <v>0</v>
      </c>
      <c r="AE34" s="58">
        <v>0</v>
      </c>
      <c r="AF34" s="20">
        <v>0</v>
      </c>
      <c r="AG34" s="20">
        <f t="shared" si="25"/>
        <v>0</v>
      </c>
      <c r="AH34" s="58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f t="shared" si="4"/>
        <v>8000</v>
      </c>
      <c r="AU34" s="21">
        <f t="shared" si="5"/>
        <v>-1000</v>
      </c>
      <c r="AV34" s="20">
        <f t="shared" si="6"/>
        <v>7000</v>
      </c>
      <c r="AW34" t="s">
        <v>8</v>
      </c>
      <c r="AX34" t="s">
        <v>38</v>
      </c>
      <c r="AY34" t="s">
        <v>39</v>
      </c>
      <c r="AZ34" t="s">
        <v>40</v>
      </c>
    </row>
    <row r="35" spans="2:52" ht="60">
      <c r="B35" t="s">
        <v>66</v>
      </c>
      <c r="C35" t="s">
        <v>67</v>
      </c>
      <c r="D35" s="1" t="s">
        <v>68</v>
      </c>
      <c r="E35" s="58"/>
      <c r="F35" s="58"/>
      <c r="G35" s="58">
        <v>0</v>
      </c>
      <c r="H35" s="20">
        <v>0</v>
      </c>
      <c r="I35" s="58">
        <f t="shared" si="24"/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2000</v>
      </c>
      <c r="W35" s="21">
        <v>0</v>
      </c>
      <c r="X35" s="20">
        <f t="shared" si="22"/>
        <v>2000</v>
      </c>
      <c r="Y35" s="58">
        <v>0</v>
      </c>
      <c r="Z35" s="58">
        <v>0</v>
      </c>
      <c r="AA35" s="58">
        <v>0</v>
      </c>
      <c r="AB35" s="58">
        <v>0</v>
      </c>
      <c r="AC35" s="20">
        <v>0</v>
      </c>
      <c r="AD35" s="20">
        <f t="shared" si="23"/>
        <v>0</v>
      </c>
      <c r="AE35" s="58">
        <v>0</v>
      </c>
      <c r="AF35" s="20">
        <v>0</v>
      </c>
      <c r="AG35" s="20">
        <f t="shared" si="25"/>
        <v>0</v>
      </c>
      <c r="AH35" s="58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f t="shared" si="4"/>
        <v>2000</v>
      </c>
      <c r="AU35" s="21">
        <f t="shared" si="5"/>
        <v>0</v>
      </c>
      <c r="AV35" s="20">
        <f t="shared" si="6"/>
        <v>2000</v>
      </c>
      <c r="AW35" t="s">
        <v>8</v>
      </c>
      <c r="AX35" t="s">
        <v>38</v>
      </c>
      <c r="AY35" t="s">
        <v>39</v>
      </c>
      <c r="AZ35" t="s">
        <v>40</v>
      </c>
    </row>
    <row r="36" spans="2:52" ht="45">
      <c r="B36" t="s">
        <v>69</v>
      </c>
      <c r="C36" t="s">
        <v>70</v>
      </c>
      <c r="D36" s="1" t="s">
        <v>71</v>
      </c>
      <c r="E36" s="58"/>
      <c r="F36" s="58"/>
      <c r="G36" s="58">
        <v>3000</v>
      </c>
      <c r="H36" s="20">
        <v>-2052.59</v>
      </c>
      <c r="I36" s="58">
        <f t="shared" si="24"/>
        <v>947.40999999999985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4000</v>
      </c>
      <c r="W36" s="21">
        <v>0</v>
      </c>
      <c r="X36" s="20">
        <f t="shared" si="22"/>
        <v>4000</v>
      </c>
      <c r="Y36" s="58">
        <v>0</v>
      </c>
      <c r="Z36" s="58">
        <v>0</v>
      </c>
      <c r="AA36" s="58">
        <v>0</v>
      </c>
      <c r="AB36" s="58">
        <v>0</v>
      </c>
      <c r="AC36" s="20">
        <v>0</v>
      </c>
      <c r="AD36" s="20">
        <f t="shared" si="23"/>
        <v>0</v>
      </c>
      <c r="AE36" s="58">
        <v>0</v>
      </c>
      <c r="AF36" s="20">
        <v>0</v>
      </c>
      <c r="AG36" s="20">
        <f t="shared" si="25"/>
        <v>0</v>
      </c>
      <c r="AH36" s="58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f t="shared" si="4"/>
        <v>7000</v>
      </c>
      <c r="AU36" s="21">
        <f t="shared" si="5"/>
        <v>-2052.59</v>
      </c>
      <c r="AV36" s="20">
        <f t="shared" si="6"/>
        <v>4947.41</v>
      </c>
      <c r="AW36" t="s">
        <v>8</v>
      </c>
      <c r="AX36" t="s">
        <v>38</v>
      </c>
      <c r="AY36" t="s">
        <v>39</v>
      </c>
      <c r="AZ36" t="s">
        <v>40</v>
      </c>
    </row>
    <row r="37" spans="2:52" ht="45">
      <c r="B37" t="s">
        <v>72</v>
      </c>
      <c r="C37" t="s">
        <v>73</v>
      </c>
      <c r="D37" s="1" t="s">
        <v>74</v>
      </c>
      <c r="E37" s="58"/>
      <c r="F37" s="58"/>
      <c r="G37" s="58">
        <v>4200</v>
      </c>
      <c r="H37" s="20">
        <v>-1000</v>
      </c>
      <c r="I37" s="58">
        <f t="shared" si="24"/>
        <v>3200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4000</v>
      </c>
      <c r="W37" s="21">
        <v>0</v>
      </c>
      <c r="X37" s="20">
        <f t="shared" si="22"/>
        <v>4000</v>
      </c>
      <c r="Y37" s="58">
        <v>0</v>
      </c>
      <c r="Z37" s="58">
        <v>0</v>
      </c>
      <c r="AA37" s="58">
        <v>0</v>
      </c>
      <c r="AB37" s="58">
        <v>0</v>
      </c>
      <c r="AC37" s="20">
        <v>0</v>
      </c>
      <c r="AD37" s="20">
        <f t="shared" si="23"/>
        <v>0</v>
      </c>
      <c r="AE37" s="58">
        <v>0</v>
      </c>
      <c r="AF37" s="20">
        <v>0</v>
      </c>
      <c r="AG37" s="20">
        <f t="shared" si="25"/>
        <v>0</v>
      </c>
      <c r="AH37" s="58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f t="shared" si="4"/>
        <v>8200</v>
      </c>
      <c r="AU37" s="21">
        <f t="shared" si="5"/>
        <v>-1000</v>
      </c>
      <c r="AV37" s="20">
        <f t="shared" si="6"/>
        <v>7200</v>
      </c>
      <c r="AW37" t="s">
        <v>8</v>
      </c>
      <c r="AX37" t="s">
        <v>38</v>
      </c>
      <c r="AY37" t="s">
        <v>39</v>
      </c>
      <c r="AZ37" t="s">
        <v>40</v>
      </c>
    </row>
    <row r="38" spans="2:52" ht="45">
      <c r="B38" t="s">
        <v>75</v>
      </c>
      <c r="C38" t="s">
        <v>76</v>
      </c>
      <c r="D38" s="1" t="s">
        <v>77</v>
      </c>
      <c r="E38" s="58"/>
      <c r="F38" s="58"/>
      <c r="G38" s="58">
        <v>2000</v>
      </c>
      <c r="H38" s="20">
        <v>0</v>
      </c>
      <c r="I38" s="58">
        <f t="shared" si="24"/>
        <v>2000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5000</v>
      </c>
      <c r="W38" s="21">
        <v>-1000</v>
      </c>
      <c r="X38" s="20">
        <f t="shared" si="22"/>
        <v>4000</v>
      </c>
      <c r="Y38" s="58">
        <v>0</v>
      </c>
      <c r="Z38" s="58">
        <v>0</v>
      </c>
      <c r="AA38" s="58">
        <v>0</v>
      </c>
      <c r="AB38" s="58">
        <v>0</v>
      </c>
      <c r="AC38" s="20">
        <v>0</v>
      </c>
      <c r="AD38" s="20">
        <f t="shared" si="23"/>
        <v>0</v>
      </c>
      <c r="AE38" s="58">
        <v>0</v>
      </c>
      <c r="AF38" s="20">
        <v>0</v>
      </c>
      <c r="AG38" s="20">
        <f t="shared" si="25"/>
        <v>0</v>
      </c>
      <c r="AH38" s="58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f t="shared" si="4"/>
        <v>7000</v>
      </c>
      <c r="AU38" s="21">
        <f t="shared" si="5"/>
        <v>-1000</v>
      </c>
      <c r="AV38" s="20">
        <f t="shared" si="6"/>
        <v>6000</v>
      </c>
      <c r="AW38" t="s">
        <v>8</v>
      </c>
      <c r="AX38" t="s">
        <v>38</v>
      </c>
      <c r="AY38" t="s">
        <v>39</v>
      </c>
      <c r="AZ38" t="s">
        <v>40</v>
      </c>
    </row>
    <row r="39" spans="2:52">
      <c r="B39" t="s">
        <v>78</v>
      </c>
      <c r="C39" t="s">
        <v>79</v>
      </c>
      <c r="D39" s="1" t="s">
        <v>80</v>
      </c>
      <c r="E39" s="58"/>
      <c r="F39" s="58"/>
      <c r="G39" s="58">
        <v>1500</v>
      </c>
      <c r="H39" s="20">
        <v>0</v>
      </c>
      <c r="I39" s="58">
        <f t="shared" si="24"/>
        <v>1500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5000</v>
      </c>
      <c r="W39" s="21">
        <v>-3500</v>
      </c>
      <c r="X39" s="20">
        <f t="shared" si="22"/>
        <v>1500</v>
      </c>
      <c r="Y39" s="58">
        <v>0</v>
      </c>
      <c r="Z39" s="58">
        <v>0</v>
      </c>
      <c r="AA39" s="58">
        <v>0</v>
      </c>
      <c r="AB39" s="58">
        <v>0</v>
      </c>
      <c r="AC39" s="20">
        <v>0</v>
      </c>
      <c r="AD39" s="20">
        <f t="shared" si="23"/>
        <v>0</v>
      </c>
      <c r="AE39" s="58">
        <v>0</v>
      </c>
      <c r="AF39" s="20">
        <v>0</v>
      </c>
      <c r="AG39" s="20">
        <f t="shared" si="25"/>
        <v>0</v>
      </c>
      <c r="AH39" s="58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f t="shared" si="4"/>
        <v>6500</v>
      </c>
      <c r="AU39" s="21">
        <f t="shared" si="5"/>
        <v>-3500</v>
      </c>
      <c r="AV39" s="20">
        <f t="shared" si="6"/>
        <v>3000</v>
      </c>
      <c r="AW39" t="s">
        <v>8</v>
      </c>
      <c r="AX39" t="s">
        <v>38</v>
      </c>
      <c r="AY39" t="s">
        <v>39</v>
      </c>
      <c r="AZ39" t="s">
        <v>40</v>
      </c>
    </row>
    <row r="40" spans="2:52">
      <c r="B40" t="s">
        <v>81</v>
      </c>
      <c r="C40" t="s">
        <v>82</v>
      </c>
      <c r="D40" s="1" t="s">
        <v>83</v>
      </c>
      <c r="E40" s="58"/>
      <c r="F40" s="58"/>
      <c r="G40" s="58">
        <v>3500</v>
      </c>
      <c r="H40" s="20">
        <v>0</v>
      </c>
      <c r="I40" s="58">
        <f t="shared" si="24"/>
        <v>3500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6000</v>
      </c>
      <c r="W40" s="21">
        <v>-1000</v>
      </c>
      <c r="X40" s="20">
        <f t="shared" si="22"/>
        <v>5000</v>
      </c>
      <c r="Y40" s="58">
        <v>0</v>
      </c>
      <c r="Z40" s="58">
        <v>0</v>
      </c>
      <c r="AA40" s="58">
        <v>0</v>
      </c>
      <c r="AB40" s="58">
        <v>0</v>
      </c>
      <c r="AC40" s="20">
        <v>0</v>
      </c>
      <c r="AD40" s="20">
        <f t="shared" si="23"/>
        <v>0</v>
      </c>
      <c r="AE40" s="58">
        <v>0</v>
      </c>
      <c r="AF40" s="20">
        <v>0</v>
      </c>
      <c r="AG40" s="20">
        <f t="shared" si="25"/>
        <v>0</v>
      </c>
      <c r="AH40" s="58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f t="shared" si="4"/>
        <v>9500</v>
      </c>
      <c r="AU40" s="21">
        <f t="shared" si="5"/>
        <v>-1000</v>
      </c>
      <c r="AV40" s="20">
        <f t="shared" si="6"/>
        <v>8500</v>
      </c>
      <c r="AW40" t="s">
        <v>8</v>
      </c>
      <c r="AX40" t="s">
        <v>38</v>
      </c>
      <c r="AY40" t="s">
        <v>39</v>
      </c>
      <c r="AZ40" t="s">
        <v>40</v>
      </c>
    </row>
    <row r="41" spans="2:52" ht="30">
      <c r="B41" t="s">
        <v>84</v>
      </c>
      <c r="C41" t="s">
        <v>85</v>
      </c>
      <c r="D41" s="1" t="s">
        <v>86</v>
      </c>
      <c r="E41" s="58"/>
      <c r="F41" s="58"/>
      <c r="G41" s="58">
        <v>25000</v>
      </c>
      <c r="H41" s="20">
        <v>0</v>
      </c>
      <c r="I41" s="58">
        <f t="shared" si="24"/>
        <v>25000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10000</v>
      </c>
      <c r="W41" s="21">
        <v>-1000</v>
      </c>
      <c r="X41" s="20">
        <f t="shared" si="22"/>
        <v>9000</v>
      </c>
      <c r="Y41" s="58">
        <v>0</v>
      </c>
      <c r="Z41" s="58">
        <v>0</v>
      </c>
      <c r="AA41" s="58">
        <v>0</v>
      </c>
      <c r="AB41" s="58">
        <v>0</v>
      </c>
      <c r="AC41" s="20">
        <v>0</v>
      </c>
      <c r="AD41" s="20">
        <f t="shared" si="23"/>
        <v>0</v>
      </c>
      <c r="AE41" s="58">
        <v>0</v>
      </c>
      <c r="AF41" s="20">
        <v>0</v>
      </c>
      <c r="AG41" s="20">
        <f t="shared" si="25"/>
        <v>0</v>
      </c>
      <c r="AH41" s="58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f t="shared" si="4"/>
        <v>35000</v>
      </c>
      <c r="AU41" s="21">
        <f t="shared" si="5"/>
        <v>-1000</v>
      </c>
      <c r="AV41" s="20">
        <f t="shared" si="6"/>
        <v>34000</v>
      </c>
      <c r="AW41" t="s">
        <v>8</v>
      </c>
      <c r="AX41" t="s">
        <v>38</v>
      </c>
      <c r="AY41" t="s">
        <v>39</v>
      </c>
      <c r="AZ41" t="s">
        <v>40</v>
      </c>
    </row>
    <row r="42" spans="2:52" ht="60">
      <c r="B42" t="s">
        <v>87</v>
      </c>
      <c r="C42" t="s">
        <v>88</v>
      </c>
      <c r="D42" s="1" t="s">
        <v>89</v>
      </c>
      <c r="E42" s="58"/>
      <c r="F42" s="58"/>
      <c r="G42" s="58">
        <v>0</v>
      </c>
      <c r="H42" s="20">
        <v>0</v>
      </c>
      <c r="I42" s="58">
        <f t="shared" si="24"/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21">
        <v>0</v>
      </c>
      <c r="X42" s="20">
        <f t="shared" si="22"/>
        <v>0</v>
      </c>
      <c r="Y42" s="58">
        <v>0</v>
      </c>
      <c r="Z42" s="58">
        <v>0</v>
      </c>
      <c r="AA42" s="58">
        <v>0</v>
      </c>
      <c r="AB42" s="58">
        <v>0</v>
      </c>
      <c r="AC42" s="20">
        <v>0</v>
      </c>
      <c r="AD42" s="20">
        <f t="shared" si="23"/>
        <v>0</v>
      </c>
      <c r="AE42" s="58">
        <v>0</v>
      </c>
      <c r="AF42" s="20">
        <v>0</v>
      </c>
      <c r="AG42" s="20">
        <f t="shared" si="25"/>
        <v>0</v>
      </c>
      <c r="AH42" s="58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f t="shared" si="4"/>
        <v>0</v>
      </c>
      <c r="AU42" s="21">
        <f t="shared" si="5"/>
        <v>0</v>
      </c>
      <c r="AV42" s="20">
        <f t="shared" si="6"/>
        <v>0</v>
      </c>
      <c r="AW42" t="s">
        <v>8</v>
      </c>
      <c r="AX42" t="s">
        <v>38</v>
      </c>
      <c r="AY42" t="s">
        <v>39</v>
      </c>
      <c r="AZ42" t="s">
        <v>40</v>
      </c>
    </row>
    <row r="43" spans="2:52">
      <c r="B43" t="s">
        <v>90</v>
      </c>
      <c r="C43" t="s">
        <v>91</v>
      </c>
      <c r="D43" s="1" t="s">
        <v>92</v>
      </c>
      <c r="E43" s="58"/>
      <c r="F43" s="58"/>
      <c r="G43" s="58">
        <v>323</v>
      </c>
      <c r="H43" s="20">
        <v>0</v>
      </c>
      <c r="I43" s="58">
        <f t="shared" si="24"/>
        <v>323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8000</v>
      </c>
      <c r="W43" s="21">
        <v>0</v>
      </c>
      <c r="X43" s="20">
        <f t="shared" si="22"/>
        <v>8000</v>
      </c>
      <c r="Y43" s="58">
        <v>0</v>
      </c>
      <c r="Z43" s="58">
        <v>0</v>
      </c>
      <c r="AA43" s="58">
        <v>0</v>
      </c>
      <c r="AB43" s="58">
        <v>0</v>
      </c>
      <c r="AC43" s="20">
        <v>0</v>
      </c>
      <c r="AD43" s="20">
        <f t="shared" si="23"/>
        <v>0</v>
      </c>
      <c r="AE43" s="58">
        <v>0</v>
      </c>
      <c r="AF43" s="20">
        <v>0</v>
      </c>
      <c r="AG43" s="20">
        <f t="shared" si="25"/>
        <v>0</v>
      </c>
      <c r="AH43" s="58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f t="shared" si="4"/>
        <v>8323</v>
      </c>
      <c r="AU43" s="21">
        <f t="shared" si="5"/>
        <v>0</v>
      </c>
      <c r="AV43" s="20">
        <f t="shared" si="6"/>
        <v>8323</v>
      </c>
      <c r="AW43" t="s">
        <v>8</v>
      </c>
      <c r="AX43" t="s">
        <v>38</v>
      </c>
      <c r="AY43" t="s">
        <v>39</v>
      </c>
      <c r="AZ43" t="s">
        <v>40</v>
      </c>
    </row>
    <row r="44" spans="2:52" s="11" customFormat="1">
      <c r="C44" s="12">
        <v>32252</v>
      </c>
      <c r="D44" s="19" t="s">
        <v>283</v>
      </c>
      <c r="E44" s="58"/>
      <c r="F44" s="58"/>
      <c r="G44" s="58">
        <v>0</v>
      </c>
      <c r="H44" s="20">
        <v>0</v>
      </c>
      <c r="I44" s="58">
        <f t="shared" si="24"/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6400</v>
      </c>
      <c r="W44" s="21">
        <v>1600</v>
      </c>
      <c r="X44" s="20">
        <f t="shared" si="22"/>
        <v>8000</v>
      </c>
      <c r="Y44" s="58"/>
      <c r="Z44" s="58">
        <v>0</v>
      </c>
      <c r="AA44" s="58"/>
      <c r="AB44" s="58"/>
      <c r="AC44" s="20">
        <v>0</v>
      </c>
      <c r="AD44" s="20">
        <f t="shared" si="23"/>
        <v>0</v>
      </c>
      <c r="AE44" s="58"/>
      <c r="AF44" s="20">
        <v>0</v>
      </c>
      <c r="AG44" s="20">
        <f t="shared" si="25"/>
        <v>0</v>
      </c>
      <c r="AH44" s="58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>
        <f t="shared" si="4"/>
        <v>6400</v>
      </c>
      <c r="AU44" s="21">
        <f t="shared" si="5"/>
        <v>1600</v>
      </c>
      <c r="AV44" s="20">
        <f t="shared" si="6"/>
        <v>8000</v>
      </c>
    </row>
    <row r="45" spans="2:52" ht="45">
      <c r="B45" t="s">
        <v>93</v>
      </c>
      <c r="C45" t="s">
        <v>94</v>
      </c>
      <c r="D45" s="1" t="s">
        <v>95</v>
      </c>
      <c r="E45" s="58"/>
      <c r="F45" s="58"/>
      <c r="G45" s="58">
        <v>0</v>
      </c>
      <c r="H45" s="20">
        <v>0</v>
      </c>
      <c r="I45" s="58">
        <f t="shared" si="24"/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21">
        <v>400</v>
      </c>
      <c r="X45" s="20">
        <f t="shared" si="22"/>
        <v>400</v>
      </c>
      <c r="Y45" s="58">
        <v>0</v>
      </c>
      <c r="Z45" s="58">
        <v>0</v>
      </c>
      <c r="AA45" s="58">
        <v>0</v>
      </c>
      <c r="AB45" s="58">
        <v>0</v>
      </c>
      <c r="AC45" s="20">
        <v>0</v>
      </c>
      <c r="AD45" s="20">
        <f t="shared" si="23"/>
        <v>0</v>
      </c>
      <c r="AE45" s="58">
        <v>0</v>
      </c>
      <c r="AF45" s="20">
        <v>0</v>
      </c>
      <c r="AG45" s="20">
        <f t="shared" si="25"/>
        <v>0</v>
      </c>
      <c r="AH45" s="58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f t="shared" si="4"/>
        <v>0</v>
      </c>
      <c r="AU45" s="21">
        <f t="shared" si="5"/>
        <v>400</v>
      </c>
      <c r="AV45" s="20">
        <f t="shared" si="6"/>
        <v>400</v>
      </c>
      <c r="AW45" t="s">
        <v>8</v>
      </c>
      <c r="AX45" t="s">
        <v>38</v>
      </c>
      <c r="AY45" t="s">
        <v>39</v>
      </c>
      <c r="AZ45" t="s">
        <v>40</v>
      </c>
    </row>
    <row r="46" spans="2:52" ht="30">
      <c r="B46" t="s">
        <v>96</v>
      </c>
      <c r="C46" t="s">
        <v>97</v>
      </c>
      <c r="D46" s="1" t="s">
        <v>98</v>
      </c>
      <c r="E46" s="58"/>
      <c r="F46" s="58"/>
      <c r="G46" s="58">
        <v>15000</v>
      </c>
      <c r="H46" s="20">
        <v>0</v>
      </c>
      <c r="I46" s="58">
        <f t="shared" si="24"/>
        <v>15000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6000</v>
      </c>
      <c r="W46" s="21">
        <v>2000</v>
      </c>
      <c r="X46" s="20">
        <f t="shared" si="22"/>
        <v>8000</v>
      </c>
      <c r="Y46" s="58">
        <v>0</v>
      </c>
      <c r="Z46" s="58">
        <v>0</v>
      </c>
      <c r="AA46" s="58">
        <v>0</v>
      </c>
      <c r="AB46" s="58">
        <v>0</v>
      </c>
      <c r="AC46" s="20">
        <v>0</v>
      </c>
      <c r="AD46" s="20">
        <f t="shared" si="23"/>
        <v>0</v>
      </c>
      <c r="AE46" s="58">
        <v>0</v>
      </c>
      <c r="AF46" s="20">
        <v>0</v>
      </c>
      <c r="AG46" s="20">
        <f t="shared" si="25"/>
        <v>0</v>
      </c>
      <c r="AH46" s="58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f t="shared" si="4"/>
        <v>21000</v>
      </c>
      <c r="AU46" s="21">
        <f t="shared" si="5"/>
        <v>2000</v>
      </c>
      <c r="AV46" s="20">
        <f t="shared" si="6"/>
        <v>23000</v>
      </c>
      <c r="AW46" t="s">
        <v>8</v>
      </c>
      <c r="AX46" t="s">
        <v>38</v>
      </c>
      <c r="AY46" t="s">
        <v>39</v>
      </c>
      <c r="AZ46" t="s">
        <v>40</v>
      </c>
    </row>
    <row r="47" spans="2:52" ht="30">
      <c r="B47" t="s">
        <v>99</v>
      </c>
      <c r="C47" t="s">
        <v>100</v>
      </c>
      <c r="D47" s="1" t="s">
        <v>101</v>
      </c>
      <c r="E47" s="58"/>
      <c r="F47" s="58"/>
      <c r="G47" s="58">
        <v>7000</v>
      </c>
      <c r="H47" s="20">
        <v>-500</v>
      </c>
      <c r="I47" s="58">
        <f t="shared" si="24"/>
        <v>6500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4000</v>
      </c>
      <c r="W47" s="21">
        <v>-2500</v>
      </c>
      <c r="X47" s="20">
        <f t="shared" si="22"/>
        <v>1500</v>
      </c>
      <c r="Y47" s="58">
        <v>0</v>
      </c>
      <c r="Z47" s="58">
        <v>0</v>
      </c>
      <c r="AA47" s="58">
        <v>0</v>
      </c>
      <c r="AB47" s="58">
        <v>0</v>
      </c>
      <c r="AC47" s="20">
        <v>0</v>
      </c>
      <c r="AD47" s="20">
        <f t="shared" si="23"/>
        <v>0</v>
      </c>
      <c r="AE47" s="58">
        <v>0</v>
      </c>
      <c r="AF47" s="20">
        <v>0</v>
      </c>
      <c r="AG47" s="20">
        <f t="shared" si="25"/>
        <v>0</v>
      </c>
      <c r="AH47" s="58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f t="shared" si="4"/>
        <v>11000</v>
      </c>
      <c r="AU47" s="21">
        <f t="shared" si="5"/>
        <v>-3000</v>
      </c>
      <c r="AV47" s="20">
        <f t="shared" si="6"/>
        <v>8000</v>
      </c>
      <c r="AW47" t="s">
        <v>8</v>
      </c>
      <c r="AX47" t="s">
        <v>38</v>
      </c>
      <c r="AY47" t="s">
        <v>39</v>
      </c>
      <c r="AZ47" t="s">
        <v>40</v>
      </c>
    </row>
    <row r="48" spans="2:52">
      <c r="B48" t="s">
        <v>5</v>
      </c>
      <c r="C48" t="s">
        <v>102</v>
      </c>
      <c r="D48" s="1" t="s">
        <v>103</v>
      </c>
      <c r="E48" s="58"/>
      <c r="F48" s="58"/>
      <c r="G48" s="58">
        <v>10000</v>
      </c>
      <c r="H48" s="20">
        <v>-110.93</v>
      </c>
      <c r="I48" s="58">
        <f t="shared" si="24"/>
        <v>9889.07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5000</v>
      </c>
      <c r="W48" s="21">
        <v>0</v>
      </c>
      <c r="X48" s="20">
        <f t="shared" si="22"/>
        <v>5000</v>
      </c>
      <c r="Y48" s="58">
        <v>0</v>
      </c>
      <c r="Z48" s="58">
        <v>0</v>
      </c>
      <c r="AA48" s="58">
        <v>0</v>
      </c>
      <c r="AB48" s="58">
        <v>0</v>
      </c>
      <c r="AC48" s="20">
        <v>0</v>
      </c>
      <c r="AD48" s="20">
        <f t="shared" si="23"/>
        <v>0</v>
      </c>
      <c r="AE48" s="58">
        <v>0</v>
      </c>
      <c r="AF48" s="20">
        <v>0</v>
      </c>
      <c r="AG48" s="20">
        <f t="shared" si="25"/>
        <v>0</v>
      </c>
      <c r="AH48" s="58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f t="shared" si="4"/>
        <v>15000</v>
      </c>
      <c r="AU48" s="21">
        <f t="shared" si="5"/>
        <v>-110.93</v>
      </c>
      <c r="AV48" s="20">
        <f t="shared" si="6"/>
        <v>14889.07</v>
      </c>
      <c r="AW48" t="s">
        <v>8</v>
      </c>
      <c r="AX48" t="s">
        <v>38</v>
      </c>
      <c r="AY48" t="s">
        <v>39</v>
      </c>
      <c r="AZ48" t="s">
        <v>40</v>
      </c>
    </row>
    <row r="49" spans="2:52" ht="45">
      <c r="B49" t="s">
        <v>104</v>
      </c>
      <c r="C49" t="s">
        <v>105</v>
      </c>
      <c r="D49" s="1" t="s">
        <v>106</v>
      </c>
      <c r="E49" s="58"/>
      <c r="F49" s="58"/>
      <c r="G49" s="58">
        <v>0</v>
      </c>
      <c r="H49" s="20">
        <v>0</v>
      </c>
      <c r="I49" s="58">
        <f t="shared" si="24"/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4000</v>
      </c>
      <c r="W49" s="21">
        <v>-500</v>
      </c>
      <c r="X49" s="20">
        <f t="shared" si="22"/>
        <v>3500</v>
      </c>
      <c r="Y49" s="58">
        <v>0</v>
      </c>
      <c r="Z49" s="58">
        <v>0</v>
      </c>
      <c r="AA49" s="58">
        <v>0</v>
      </c>
      <c r="AB49" s="58">
        <v>0</v>
      </c>
      <c r="AC49" s="20">
        <v>0</v>
      </c>
      <c r="AD49" s="20">
        <f t="shared" si="23"/>
        <v>0</v>
      </c>
      <c r="AE49" s="58">
        <v>2000</v>
      </c>
      <c r="AF49" s="20">
        <v>0</v>
      </c>
      <c r="AG49" s="20">
        <f t="shared" si="25"/>
        <v>2000</v>
      </c>
      <c r="AH49" s="58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f t="shared" si="4"/>
        <v>6000</v>
      </c>
      <c r="AU49" s="21">
        <f t="shared" si="5"/>
        <v>-500</v>
      </c>
      <c r="AV49" s="20">
        <f t="shared" si="6"/>
        <v>5500</v>
      </c>
      <c r="AW49" t="s">
        <v>8</v>
      </c>
      <c r="AX49" t="s">
        <v>38</v>
      </c>
      <c r="AY49" t="s">
        <v>39</v>
      </c>
      <c r="AZ49" t="s">
        <v>40</v>
      </c>
    </row>
    <row r="50" spans="2:52" s="10" customFormat="1">
      <c r="C50" s="12">
        <v>32331</v>
      </c>
      <c r="D50" s="1" t="s">
        <v>274</v>
      </c>
      <c r="E50" s="58"/>
      <c r="F50" s="58"/>
      <c r="G50" s="58">
        <v>3750</v>
      </c>
      <c r="H50" s="20">
        <v>0</v>
      </c>
      <c r="I50" s="58">
        <f t="shared" si="24"/>
        <v>3750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21">
        <v>5000</v>
      </c>
      <c r="X50" s="20">
        <f t="shared" si="22"/>
        <v>5000</v>
      </c>
      <c r="Y50" s="58">
        <v>0</v>
      </c>
      <c r="Z50" s="58">
        <v>0</v>
      </c>
      <c r="AA50" s="58">
        <v>0</v>
      </c>
      <c r="AB50" s="58">
        <v>0</v>
      </c>
      <c r="AC50" s="20">
        <v>0</v>
      </c>
      <c r="AD50" s="20">
        <f t="shared" si="23"/>
        <v>0</v>
      </c>
      <c r="AE50" s="58">
        <v>0</v>
      </c>
      <c r="AF50" s="15">
        <v>0</v>
      </c>
      <c r="AG50" s="20">
        <f t="shared" si="25"/>
        <v>0</v>
      </c>
      <c r="AH50" s="58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f t="shared" si="4"/>
        <v>3750</v>
      </c>
      <c r="AU50" s="21">
        <f t="shared" si="5"/>
        <v>5000</v>
      </c>
      <c r="AV50" s="20">
        <f t="shared" si="6"/>
        <v>8750</v>
      </c>
    </row>
    <row r="51" spans="2:52">
      <c r="B51" t="s">
        <v>107</v>
      </c>
      <c r="C51" t="s">
        <v>108</v>
      </c>
      <c r="D51" s="1" t="s">
        <v>109</v>
      </c>
      <c r="E51" s="58"/>
      <c r="F51" s="58"/>
      <c r="G51" s="58">
        <v>0</v>
      </c>
      <c r="H51" s="20">
        <v>0</v>
      </c>
      <c r="I51" s="58">
        <f t="shared" si="24"/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5000</v>
      </c>
      <c r="W51" s="21">
        <v>2000</v>
      </c>
      <c r="X51" s="20">
        <f t="shared" si="22"/>
        <v>7000</v>
      </c>
      <c r="Y51" s="58">
        <v>0</v>
      </c>
      <c r="Z51" s="58">
        <v>0</v>
      </c>
      <c r="AA51" s="58">
        <v>0</v>
      </c>
      <c r="AB51" s="58">
        <v>0</v>
      </c>
      <c r="AC51" s="20">
        <v>0</v>
      </c>
      <c r="AD51" s="20">
        <f t="shared" si="23"/>
        <v>0</v>
      </c>
      <c r="AE51" s="58">
        <v>0</v>
      </c>
      <c r="AF51" s="20">
        <v>0</v>
      </c>
      <c r="AG51" s="20">
        <f t="shared" si="25"/>
        <v>0</v>
      </c>
      <c r="AH51" s="58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f t="shared" si="4"/>
        <v>5000</v>
      </c>
      <c r="AU51" s="21">
        <f t="shared" si="5"/>
        <v>2000</v>
      </c>
      <c r="AV51" s="20">
        <f t="shared" si="6"/>
        <v>7000</v>
      </c>
      <c r="AW51" t="s">
        <v>8</v>
      </c>
      <c r="AX51" t="s">
        <v>38</v>
      </c>
      <c r="AY51" t="s">
        <v>39</v>
      </c>
      <c r="AZ51" t="s">
        <v>40</v>
      </c>
    </row>
    <row r="52" spans="2:52" s="11" customFormat="1" ht="30">
      <c r="C52" s="12">
        <v>32334</v>
      </c>
      <c r="D52" s="19" t="s">
        <v>278</v>
      </c>
      <c r="E52" s="58"/>
      <c r="F52" s="58"/>
      <c r="G52" s="58">
        <v>0</v>
      </c>
      <c r="H52" s="20">
        <v>0</v>
      </c>
      <c r="I52" s="58">
        <f t="shared" si="24"/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10000</v>
      </c>
      <c r="W52" s="21">
        <v>-4000</v>
      </c>
      <c r="X52" s="20">
        <f t="shared" si="22"/>
        <v>6000</v>
      </c>
      <c r="Y52" s="58">
        <v>0</v>
      </c>
      <c r="Z52" s="58">
        <v>0</v>
      </c>
      <c r="AA52" s="58">
        <v>0</v>
      </c>
      <c r="AB52" s="58">
        <v>0</v>
      </c>
      <c r="AC52" s="20">
        <v>0</v>
      </c>
      <c r="AD52" s="20">
        <f t="shared" si="23"/>
        <v>0</v>
      </c>
      <c r="AE52" s="58">
        <v>0</v>
      </c>
      <c r="AF52" s="20">
        <v>0</v>
      </c>
      <c r="AG52" s="20">
        <f t="shared" si="25"/>
        <v>0</v>
      </c>
      <c r="AH52" s="58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f t="shared" si="4"/>
        <v>10000</v>
      </c>
      <c r="AU52" s="21">
        <f t="shared" si="5"/>
        <v>-4000</v>
      </c>
      <c r="AV52" s="20">
        <f t="shared" si="6"/>
        <v>6000</v>
      </c>
    </row>
    <row r="53" spans="2:52" ht="45">
      <c r="B53" t="s">
        <v>110</v>
      </c>
      <c r="C53" t="s">
        <v>111</v>
      </c>
      <c r="D53" s="1" t="s">
        <v>112</v>
      </c>
      <c r="E53" s="58"/>
      <c r="F53" s="58"/>
      <c r="G53" s="58">
        <v>30000</v>
      </c>
      <c r="H53" s="20">
        <v>0</v>
      </c>
      <c r="I53" s="58">
        <f t="shared" si="24"/>
        <v>30000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15000</v>
      </c>
      <c r="W53" s="21">
        <v>-4000</v>
      </c>
      <c r="X53" s="20">
        <f t="shared" si="22"/>
        <v>11000</v>
      </c>
      <c r="Y53" s="58">
        <v>0</v>
      </c>
      <c r="Z53" s="58">
        <v>0</v>
      </c>
      <c r="AA53" s="58">
        <v>0</v>
      </c>
      <c r="AB53" s="58">
        <v>0</v>
      </c>
      <c r="AC53" s="20">
        <v>0</v>
      </c>
      <c r="AD53" s="20">
        <f t="shared" si="23"/>
        <v>0</v>
      </c>
      <c r="AE53" s="58">
        <v>0</v>
      </c>
      <c r="AF53" s="20">
        <v>0</v>
      </c>
      <c r="AG53" s="20">
        <f t="shared" si="25"/>
        <v>0</v>
      </c>
      <c r="AH53" s="58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f t="shared" si="4"/>
        <v>45000</v>
      </c>
      <c r="AU53" s="21">
        <f t="shared" si="5"/>
        <v>-4000</v>
      </c>
      <c r="AV53" s="20">
        <f t="shared" si="6"/>
        <v>41000</v>
      </c>
      <c r="AW53" t="s">
        <v>8</v>
      </c>
      <c r="AX53" t="s">
        <v>38</v>
      </c>
      <c r="AY53" t="s">
        <v>39</v>
      </c>
      <c r="AZ53" t="s">
        <v>40</v>
      </c>
    </row>
    <row r="54" spans="2:52">
      <c r="B54" t="s">
        <v>113</v>
      </c>
      <c r="C54" t="s">
        <v>114</v>
      </c>
      <c r="D54" s="1" t="s">
        <v>115</v>
      </c>
      <c r="E54" s="58"/>
      <c r="F54" s="58"/>
      <c r="G54" s="58">
        <v>75.199999999999818</v>
      </c>
      <c r="H54" s="20">
        <v>0</v>
      </c>
      <c r="I54" s="58">
        <f t="shared" si="24"/>
        <v>75.199999999999818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4000</v>
      </c>
      <c r="W54" s="21">
        <v>-2000</v>
      </c>
      <c r="X54" s="20">
        <f t="shared" si="22"/>
        <v>2000</v>
      </c>
      <c r="Y54" s="58">
        <v>0</v>
      </c>
      <c r="Z54" s="58">
        <v>0</v>
      </c>
      <c r="AA54" s="58">
        <v>0</v>
      </c>
      <c r="AB54" s="58">
        <v>0</v>
      </c>
      <c r="AC54" s="20">
        <v>0</v>
      </c>
      <c r="AD54" s="20">
        <f t="shared" si="23"/>
        <v>0</v>
      </c>
      <c r="AE54" s="58">
        <v>0</v>
      </c>
      <c r="AF54" s="20">
        <v>0</v>
      </c>
      <c r="AG54" s="20">
        <f t="shared" si="25"/>
        <v>0</v>
      </c>
      <c r="AH54" s="58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f t="shared" si="4"/>
        <v>4075.2</v>
      </c>
      <c r="AU54" s="21">
        <f t="shared" si="5"/>
        <v>-2000</v>
      </c>
      <c r="AV54" s="20">
        <f t="shared" si="6"/>
        <v>2075.1999999999998</v>
      </c>
      <c r="AW54" t="s">
        <v>8</v>
      </c>
      <c r="AX54" t="s">
        <v>38</v>
      </c>
      <c r="AY54" t="s">
        <v>39</v>
      </c>
      <c r="AZ54" t="s">
        <v>40</v>
      </c>
    </row>
    <row r="55" spans="2:52" ht="30">
      <c r="B55" t="s">
        <v>116</v>
      </c>
      <c r="C55" t="s">
        <v>117</v>
      </c>
      <c r="D55" s="1" t="s">
        <v>118</v>
      </c>
      <c r="E55" s="58"/>
      <c r="F55" s="58"/>
      <c r="G55" s="58">
        <v>3000</v>
      </c>
      <c r="H55" s="20">
        <v>-206.08</v>
      </c>
      <c r="I55" s="58">
        <f t="shared" si="24"/>
        <v>2793.92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3000</v>
      </c>
      <c r="W55" s="21">
        <v>-500</v>
      </c>
      <c r="X55" s="20">
        <f t="shared" si="22"/>
        <v>2500</v>
      </c>
      <c r="Y55" s="58">
        <v>0</v>
      </c>
      <c r="Z55" s="58">
        <v>0</v>
      </c>
      <c r="AA55" s="58">
        <v>0</v>
      </c>
      <c r="AB55" s="58">
        <v>0</v>
      </c>
      <c r="AC55" s="20">
        <v>0</v>
      </c>
      <c r="AD55" s="20">
        <f t="shared" si="23"/>
        <v>0</v>
      </c>
      <c r="AE55" s="58">
        <v>0</v>
      </c>
      <c r="AF55" s="20">
        <v>0</v>
      </c>
      <c r="AG55" s="20">
        <f t="shared" si="25"/>
        <v>0</v>
      </c>
      <c r="AH55" s="58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f t="shared" si="4"/>
        <v>6000</v>
      </c>
      <c r="AU55" s="21">
        <f t="shared" si="5"/>
        <v>-706.08</v>
      </c>
      <c r="AV55" s="20">
        <f t="shared" si="6"/>
        <v>5293.92</v>
      </c>
      <c r="AW55" t="s">
        <v>8</v>
      </c>
      <c r="AX55" t="s">
        <v>38</v>
      </c>
      <c r="AY55" t="s">
        <v>39</v>
      </c>
      <c r="AZ55" t="s">
        <v>40</v>
      </c>
    </row>
    <row r="56" spans="2:52" ht="30">
      <c r="B56" t="s">
        <v>119</v>
      </c>
      <c r="C56" t="s">
        <v>120</v>
      </c>
      <c r="D56" s="1" t="s">
        <v>121</v>
      </c>
      <c r="E56" s="58"/>
      <c r="F56" s="58"/>
      <c r="G56" s="58">
        <v>0</v>
      </c>
      <c r="H56" s="20">
        <v>0</v>
      </c>
      <c r="I56" s="58">
        <f t="shared" si="24"/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1000</v>
      </c>
      <c r="W56" s="21">
        <v>0</v>
      </c>
      <c r="X56" s="20">
        <f t="shared" si="22"/>
        <v>1000</v>
      </c>
      <c r="Y56" s="58">
        <v>0</v>
      </c>
      <c r="Z56" s="58">
        <v>0</v>
      </c>
      <c r="AA56" s="58">
        <v>0</v>
      </c>
      <c r="AB56" s="58">
        <v>0</v>
      </c>
      <c r="AC56" s="20">
        <v>0</v>
      </c>
      <c r="AD56" s="20">
        <f t="shared" si="23"/>
        <v>0</v>
      </c>
      <c r="AE56" s="58">
        <v>0</v>
      </c>
      <c r="AF56" s="20">
        <v>0</v>
      </c>
      <c r="AG56" s="20">
        <f t="shared" si="25"/>
        <v>0</v>
      </c>
      <c r="AH56" s="58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f t="shared" si="4"/>
        <v>1000</v>
      </c>
      <c r="AU56" s="21">
        <f t="shared" si="5"/>
        <v>0</v>
      </c>
      <c r="AV56" s="20">
        <f t="shared" si="6"/>
        <v>1000</v>
      </c>
      <c r="AW56" t="s">
        <v>8</v>
      </c>
      <c r="AX56" t="s">
        <v>38</v>
      </c>
      <c r="AY56" t="s">
        <v>39</v>
      </c>
      <c r="AZ56" t="s">
        <v>40</v>
      </c>
    </row>
    <row r="57" spans="2:52" ht="30">
      <c r="B57" t="s">
        <v>122</v>
      </c>
      <c r="C57" t="s">
        <v>123</v>
      </c>
      <c r="D57" s="1" t="s">
        <v>124</v>
      </c>
      <c r="E57" s="58"/>
      <c r="F57" s="58"/>
      <c r="G57" s="58">
        <v>0</v>
      </c>
      <c r="H57" s="20">
        <v>0</v>
      </c>
      <c r="I57" s="58">
        <f t="shared" si="24"/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1000</v>
      </c>
      <c r="W57" s="21">
        <v>0</v>
      </c>
      <c r="X57" s="20">
        <f t="shared" si="22"/>
        <v>1000</v>
      </c>
      <c r="Y57" s="58">
        <v>0</v>
      </c>
      <c r="Z57" s="58">
        <v>0</v>
      </c>
      <c r="AA57" s="58">
        <v>0</v>
      </c>
      <c r="AB57" s="58">
        <v>0</v>
      </c>
      <c r="AC57" s="20">
        <v>0</v>
      </c>
      <c r="AD57" s="20">
        <f t="shared" si="23"/>
        <v>0</v>
      </c>
      <c r="AE57" s="58">
        <v>0</v>
      </c>
      <c r="AF57" s="20">
        <v>0</v>
      </c>
      <c r="AG57" s="20">
        <f t="shared" si="25"/>
        <v>0</v>
      </c>
      <c r="AH57" s="58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f t="shared" si="4"/>
        <v>1000</v>
      </c>
      <c r="AU57" s="21">
        <f t="shared" si="5"/>
        <v>0</v>
      </c>
      <c r="AV57" s="20">
        <f t="shared" si="6"/>
        <v>1000</v>
      </c>
      <c r="AW57" t="s">
        <v>8</v>
      </c>
      <c r="AX57" t="s">
        <v>38</v>
      </c>
      <c r="AY57" t="s">
        <v>39</v>
      </c>
      <c r="AZ57" t="s">
        <v>40</v>
      </c>
    </row>
    <row r="58" spans="2:52" ht="30">
      <c r="B58" t="s">
        <v>125</v>
      </c>
      <c r="C58" t="s">
        <v>126</v>
      </c>
      <c r="D58" s="1" t="s">
        <v>127</v>
      </c>
      <c r="E58" s="58"/>
      <c r="F58" s="58"/>
      <c r="G58" s="58">
        <v>2000</v>
      </c>
      <c r="H58" s="20">
        <v>-714.86</v>
      </c>
      <c r="I58" s="58">
        <f t="shared" si="24"/>
        <v>1285.1399999999999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1000</v>
      </c>
      <c r="W58" s="21">
        <v>500</v>
      </c>
      <c r="X58" s="20">
        <f t="shared" si="22"/>
        <v>1500</v>
      </c>
      <c r="Y58" s="58">
        <v>0</v>
      </c>
      <c r="Z58" s="58">
        <v>0</v>
      </c>
      <c r="AA58" s="58">
        <v>0</v>
      </c>
      <c r="AB58" s="58">
        <v>0</v>
      </c>
      <c r="AC58" s="20">
        <v>0</v>
      </c>
      <c r="AD58" s="20">
        <f t="shared" si="23"/>
        <v>0</v>
      </c>
      <c r="AE58" s="58">
        <v>0</v>
      </c>
      <c r="AF58" s="20">
        <v>0</v>
      </c>
      <c r="AG58" s="20">
        <f t="shared" si="25"/>
        <v>0</v>
      </c>
      <c r="AH58" s="58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f t="shared" si="4"/>
        <v>3000</v>
      </c>
      <c r="AU58" s="21">
        <f t="shared" si="5"/>
        <v>-214.86</v>
      </c>
      <c r="AV58" s="20">
        <f t="shared" si="6"/>
        <v>2785.14</v>
      </c>
      <c r="AW58" t="s">
        <v>8</v>
      </c>
      <c r="AX58" t="s">
        <v>38</v>
      </c>
      <c r="AY58" t="s">
        <v>39</v>
      </c>
      <c r="AZ58" t="s">
        <v>40</v>
      </c>
    </row>
    <row r="59" spans="2:52" ht="30">
      <c r="B59" t="s">
        <v>5</v>
      </c>
      <c r="C59" t="s">
        <v>128</v>
      </c>
      <c r="D59" s="1" t="s">
        <v>129</v>
      </c>
      <c r="E59" s="58"/>
      <c r="F59" s="58"/>
      <c r="G59" s="58">
        <v>0</v>
      </c>
      <c r="H59" s="20">
        <v>0</v>
      </c>
      <c r="I59" s="58">
        <f t="shared" si="24"/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800</v>
      </c>
      <c r="W59" s="21">
        <v>0</v>
      </c>
      <c r="X59" s="20">
        <f t="shared" si="22"/>
        <v>800</v>
      </c>
      <c r="Y59" s="58">
        <v>0</v>
      </c>
      <c r="Z59" s="58">
        <v>0</v>
      </c>
      <c r="AA59" s="58">
        <v>0</v>
      </c>
      <c r="AB59" s="58">
        <v>0</v>
      </c>
      <c r="AC59" s="20">
        <v>0</v>
      </c>
      <c r="AD59" s="20">
        <f t="shared" si="23"/>
        <v>0</v>
      </c>
      <c r="AE59" s="58">
        <v>0</v>
      </c>
      <c r="AF59" s="20">
        <v>0</v>
      </c>
      <c r="AG59" s="20">
        <f t="shared" si="25"/>
        <v>0</v>
      </c>
      <c r="AH59" s="58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f t="shared" si="4"/>
        <v>800</v>
      </c>
      <c r="AU59" s="21">
        <f t="shared" si="5"/>
        <v>0</v>
      </c>
      <c r="AV59" s="20">
        <f t="shared" si="6"/>
        <v>800</v>
      </c>
      <c r="AW59" t="s">
        <v>8</v>
      </c>
      <c r="AX59" t="s">
        <v>38</v>
      </c>
      <c r="AY59" t="s">
        <v>39</v>
      </c>
      <c r="AZ59" t="s">
        <v>40</v>
      </c>
    </row>
    <row r="60" spans="2:52" ht="30">
      <c r="B60" t="s">
        <v>130</v>
      </c>
      <c r="C60" t="s">
        <v>131</v>
      </c>
      <c r="D60" s="1" t="s">
        <v>132</v>
      </c>
      <c r="E60" s="58"/>
      <c r="F60" s="58"/>
      <c r="G60" s="58">
        <v>0</v>
      </c>
      <c r="H60" s="20">
        <v>0</v>
      </c>
      <c r="I60" s="58">
        <f t="shared" si="24"/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8000</v>
      </c>
      <c r="W60" s="21">
        <v>-4000</v>
      </c>
      <c r="X60" s="20">
        <f t="shared" si="22"/>
        <v>4000</v>
      </c>
      <c r="Y60" s="58">
        <v>0</v>
      </c>
      <c r="Z60" s="58">
        <v>0</v>
      </c>
      <c r="AA60" s="58">
        <v>0</v>
      </c>
      <c r="AB60" s="58">
        <v>0</v>
      </c>
      <c r="AC60" s="20">
        <v>0</v>
      </c>
      <c r="AD60" s="20">
        <f t="shared" si="23"/>
        <v>0</v>
      </c>
      <c r="AE60" s="58">
        <v>0</v>
      </c>
      <c r="AF60" s="20">
        <v>0</v>
      </c>
      <c r="AG60" s="20">
        <f t="shared" si="25"/>
        <v>0</v>
      </c>
      <c r="AH60" s="58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f t="shared" si="4"/>
        <v>8000</v>
      </c>
      <c r="AU60" s="21">
        <f t="shared" si="5"/>
        <v>-4000</v>
      </c>
      <c r="AV60" s="20">
        <f t="shared" si="6"/>
        <v>4000</v>
      </c>
      <c r="AW60" t="s">
        <v>8</v>
      </c>
      <c r="AX60" t="s">
        <v>38</v>
      </c>
      <c r="AY60" t="s">
        <v>39</v>
      </c>
      <c r="AZ60" t="s">
        <v>40</v>
      </c>
    </row>
    <row r="61" spans="2:52" ht="45">
      <c r="B61" t="s">
        <v>133</v>
      </c>
      <c r="C61" t="s">
        <v>134</v>
      </c>
      <c r="D61" s="1" t="s">
        <v>135</v>
      </c>
      <c r="E61" s="58"/>
      <c r="F61" s="58"/>
      <c r="G61" s="58">
        <v>28409.81</v>
      </c>
      <c r="H61" s="20">
        <v>0</v>
      </c>
      <c r="I61" s="58">
        <f t="shared" si="24"/>
        <v>28409.81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3200</v>
      </c>
      <c r="W61" s="21">
        <v>0</v>
      </c>
      <c r="X61" s="20">
        <f t="shared" si="22"/>
        <v>3200</v>
      </c>
      <c r="Y61" s="58">
        <v>0</v>
      </c>
      <c r="Z61" s="58">
        <v>0</v>
      </c>
      <c r="AA61" s="58">
        <v>0</v>
      </c>
      <c r="AB61" s="58">
        <v>0</v>
      </c>
      <c r="AC61" s="20">
        <v>0</v>
      </c>
      <c r="AD61" s="20">
        <f t="shared" si="23"/>
        <v>0</v>
      </c>
      <c r="AE61" s="58">
        <v>0</v>
      </c>
      <c r="AF61" s="20">
        <v>0</v>
      </c>
      <c r="AG61" s="20">
        <f t="shared" si="25"/>
        <v>0</v>
      </c>
      <c r="AH61" s="58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f t="shared" si="4"/>
        <v>31609.81</v>
      </c>
      <c r="AU61" s="21">
        <f t="shared" si="5"/>
        <v>0</v>
      </c>
      <c r="AV61" s="20">
        <f t="shared" si="6"/>
        <v>31609.81</v>
      </c>
      <c r="AW61" t="s">
        <v>8</v>
      </c>
      <c r="AX61" t="s">
        <v>38</v>
      </c>
      <c r="AY61" t="s">
        <v>39</v>
      </c>
      <c r="AZ61" t="s">
        <v>40</v>
      </c>
    </row>
    <row r="62" spans="2:52" ht="30">
      <c r="B62" t="s">
        <v>136</v>
      </c>
      <c r="C62" t="s">
        <v>137</v>
      </c>
      <c r="D62" s="1" t="s">
        <v>138</v>
      </c>
      <c r="E62" s="58"/>
      <c r="F62" s="58"/>
      <c r="G62" s="58">
        <v>0</v>
      </c>
      <c r="H62" s="20">
        <v>0</v>
      </c>
      <c r="I62" s="58">
        <f t="shared" si="24"/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5000</v>
      </c>
      <c r="W62" s="21">
        <v>0</v>
      </c>
      <c r="X62" s="20">
        <f t="shared" si="22"/>
        <v>5000</v>
      </c>
      <c r="Y62" s="58">
        <v>0</v>
      </c>
      <c r="Z62" s="58">
        <v>0</v>
      </c>
      <c r="AA62" s="58">
        <v>0</v>
      </c>
      <c r="AB62" s="58">
        <v>0</v>
      </c>
      <c r="AC62" s="20">
        <v>0</v>
      </c>
      <c r="AD62" s="20">
        <f t="shared" si="23"/>
        <v>0</v>
      </c>
      <c r="AE62" s="58">
        <v>0</v>
      </c>
      <c r="AF62" s="20">
        <v>0</v>
      </c>
      <c r="AG62" s="20">
        <f t="shared" si="25"/>
        <v>0</v>
      </c>
      <c r="AH62" s="58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f t="shared" si="4"/>
        <v>5000</v>
      </c>
      <c r="AU62" s="21">
        <f t="shared" si="5"/>
        <v>0</v>
      </c>
      <c r="AV62" s="20">
        <f t="shared" si="6"/>
        <v>5000</v>
      </c>
      <c r="AW62" t="s">
        <v>8</v>
      </c>
      <c r="AX62" t="s">
        <v>38</v>
      </c>
      <c r="AY62" t="s">
        <v>39</v>
      </c>
      <c r="AZ62" t="s">
        <v>40</v>
      </c>
    </row>
    <row r="63" spans="2:52" ht="60">
      <c r="B63" t="s">
        <v>139</v>
      </c>
      <c r="C63" t="s">
        <v>140</v>
      </c>
      <c r="D63" s="1" t="s">
        <v>141</v>
      </c>
      <c r="E63" s="58"/>
      <c r="F63" s="58"/>
      <c r="G63" s="58">
        <v>0</v>
      </c>
      <c r="H63" s="20">
        <v>0</v>
      </c>
      <c r="I63" s="58">
        <f t="shared" si="24"/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5000</v>
      </c>
      <c r="W63" s="21">
        <v>0</v>
      </c>
      <c r="X63" s="20">
        <f t="shared" si="22"/>
        <v>5000</v>
      </c>
      <c r="Y63" s="58">
        <v>0</v>
      </c>
      <c r="Z63" s="58">
        <v>0</v>
      </c>
      <c r="AA63" s="58">
        <v>0</v>
      </c>
      <c r="AB63" s="58">
        <v>0</v>
      </c>
      <c r="AC63" s="20">
        <v>0</v>
      </c>
      <c r="AD63" s="20">
        <f t="shared" si="23"/>
        <v>0</v>
      </c>
      <c r="AE63" s="58">
        <v>0</v>
      </c>
      <c r="AF63" s="20">
        <v>0</v>
      </c>
      <c r="AG63" s="20">
        <f t="shared" si="25"/>
        <v>0</v>
      </c>
      <c r="AH63" s="58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f t="shared" si="4"/>
        <v>5000</v>
      </c>
      <c r="AU63" s="21">
        <f t="shared" si="5"/>
        <v>0</v>
      </c>
      <c r="AV63" s="20">
        <f t="shared" si="6"/>
        <v>5000</v>
      </c>
      <c r="AW63" t="s">
        <v>8</v>
      </c>
      <c r="AX63" t="s">
        <v>38</v>
      </c>
      <c r="AY63" t="s">
        <v>39</v>
      </c>
      <c r="AZ63" t="s">
        <v>40</v>
      </c>
    </row>
    <row r="64" spans="2:52">
      <c r="B64" t="s">
        <v>142</v>
      </c>
      <c r="C64" t="s">
        <v>143</v>
      </c>
      <c r="D64" s="1" t="s">
        <v>144</v>
      </c>
      <c r="E64" s="58"/>
      <c r="F64" s="58"/>
      <c r="G64" s="58">
        <v>15858.7</v>
      </c>
      <c r="H64" s="20">
        <v>0</v>
      </c>
      <c r="I64" s="58">
        <f t="shared" si="24"/>
        <v>15858.7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10000</v>
      </c>
      <c r="W64" s="21">
        <v>0</v>
      </c>
      <c r="X64" s="20">
        <f t="shared" si="22"/>
        <v>10000</v>
      </c>
      <c r="Y64" s="58">
        <v>0</v>
      </c>
      <c r="Z64" s="58">
        <v>0</v>
      </c>
      <c r="AA64" s="58">
        <v>0</v>
      </c>
      <c r="AB64" s="58">
        <v>0</v>
      </c>
      <c r="AC64" s="20">
        <v>0</v>
      </c>
      <c r="AD64" s="20">
        <f t="shared" si="23"/>
        <v>0</v>
      </c>
      <c r="AE64" s="58">
        <v>0</v>
      </c>
      <c r="AF64" s="20">
        <v>0</v>
      </c>
      <c r="AG64" s="20">
        <f t="shared" si="25"/>
        <v>0</v>
      </c>
      <c r="AH64" s="58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f t="shared" si="4"/>
        <v>25858.7</v>
      </c>
      <c r="AU64" s="21">
        <f t="shared" si="5"/>
        <v>0</v>
      </c>
      <c r="AV64" s="20">
        <f t="shared" si="6"/>
        <v>25858.7</v>
      </c>
      <c r="AW64" t="s">
        <v>8</v>
      </c>
      <c r="AX64" t="s">
        <v>38</v>
      </c>
      <c r="AY64" t="s">
        <v>39</v>
      </c>
      <c r="AZ64" t="s">
        <v>40</v>
      </c>
    </row>
    <row r="65" spans="2:52">
      <c r="B65" t="s">
        <v>145</v>
      </c>
      <c r="C65" t="s">
        <v>146</v>
      </c>
      <c r="D65" s="1" t="s">
        <v>147</v>
      </c>
      <c r="E65" s="58"/>
      <c r="F65" s="58"/>
      <c r="G65" s="58">
        <v>14216</v>
      </c>
      <c r="H65" s="20">
        <v>-151.63999999999999</v>
      </c>
      <c r="I65" s="58">
        <f t="shared" si="24"/>
        <v>14064.36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180000</v>
      </c>
      <c r="T65" s="58">
        <v>0</v>
      </c>
      <c r="U65" s="58">
        <v>180000</v>
      </c>
      <c r="V65" s="58">
        <v>50000</v>
      </c>
      <c r="W65" s="21">
        <v>-15000</v>
      </c>
      <c r="X65" s="20">
        <f t="shared" si="22"/>
        <v>35000</v>
      </c>
      <c r="Y65" s="58">
        <v>0</v>
      </c>
      <c r="Z65" s="58">
        <v>0</v>
      </c>
      <c r="AA65" s="58">
        <v>0</v>
      </c>
      <c r="AB65" s="58">
        <v>17100</v>
      </c>
      <c r="AC65" s="20">
        <v>-1100</v>
      </c>
      <c r="AD65" s="20">
        <f t="shared" si="23"/>
        <v>16000</v>
      </c>
      <c r="AE65" s="58">
        <v>0</v>
      </c>
      <c r="AF65" s="20">
        <v>0</v>
      </c>
      <c r="AG65" s="20">
        <f t="shared" si="25"/>
        <v>0</v>
      </c>
      <c r="AH65" s="58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f t="shared" si="4"/>
        <v>261316</v>
      </c>
      <c r="AU65" s="21">
        <f t="shared" si="5"/>
        <v>-16251.64</v>
      </c>
      <c r="AV65" s="20">
        <f t="shared" si="6"/>
        <v>245064.36</v>
      </c>
      <c r="AW65" t="s">
        <v>8</v>
      </c>
      <c r="AX65" t="s">
        <v>38</v>
      </c>
      <c r="AY65" t="s">
        <v>39</v>
      </c>
      <c r="AZ65" t="s">
        <v>40</v>
      </c>
    </row>
    <row r="66" spans="2:52" ht="30">
      <c r="B66" t="s">
        <v>148</v>
      </c>
      <c r="C66" t="s">
        <v>149</v>
      </c>
      <c r="D66" s="1" t="s">
        <v>150</v>
      </c>
      <c r="E66" s="58"/>
      <c r="F66" s="58"/>
      <c r="G66" s="58">
        <v>0</v>
      </c>
      <c r="H66" s="20">
        <v>0</v>
      </c>
      <c r="I66" s="58">
        <f t="shared" si="24"/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3000</v>
      </c>
      <c r="W66" s="21">
        <v>0</v>
      </c>
      <c r="X66" s="20">
        <f t="shared" si="22"/>
        <v>3000</v>
      </c>
      <c r="Y66" s="58">
        <v>0</v>
      </c>
      <c r="Z66" s="58">
        <v>0</v>
      </c>
      <c r="AA66" s="58">
        <v>0</v>
      </c>
      <c r="AB66" s="58">
        <v>0</v>
      </c>
      <c r="AC66" s="20">
        <v>0</v>
      </c>
      <c r="AD66" s="20">
        <f t="shared" si="23"/>
        <v>0</v>
      </c>
      <c r="AE66" s="58">
        <v>0</v>
      </c>
      <c r="AF66" s="20">
        <v>0</v>
      </c>
      <c r="AG66" s="20">
        <f t="shared" si="25"/>
        <v>0</v>
      </c>
      <c r="AH66" s="58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f t="shared" si="4"/>
        <v>3000</v>
      </c>
      <c r="AU66" s="21">
        <f t="shared" si="5"/>
        <v>0</v>
      </c>
      <c r="AV66" s="20">
        <f t="shared" si="6"/>
        <v>3000</v>
      </c>
      <c r="AW66" t="s">
        <v>8</v>
      </c>
      <c r="AX66" t="s">
        <v>38</v>
      </c>
      <c r="AY66" t="s">
        <v>39</v>
      </c>
      <c r="AZ66" t="s">
        <v>40</v>
      </c>
    </row>
    <row r="67" spans="2:52" ht="30">
      <c r="B67" t="s">
        <v>151</v>
      </c>
      <c r="C67" t="s">
        <v>152</v>
      </c>
      <c r="D67" s="1" t="s">
        <v>153</v>
      </c>
      <c r="E67" s="58"/>
      <c r="F67" s="58"/>
      <c r="G67" s="58">
        <v>0</v>
      </c>
      <c r="H67" s="20">
        <v>0</v>
      </c>
      <c r="I67" s="58">
        <f t="shared" si="24"/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2000</v>
      </c>
      <c r="W67" s="21">
        <v>0</v>
      </c>
      <c r="X67" s="20">
        <f t="shared" si="22"/>
        <v>2000</v>
      </c>
      <c r="Y67" s="58">
        <v>0</v>
      </c>
      <c r="Z67" s="58">
        <v>0</v>
      </c>
      <c r="AA67" s="58">
        <v>0</v>
      </c>
      <c r="AB67" s="58">
        <v>0</v>
      </c>
      <c r="AC67" s="20">
        <v>0</v>
      </c>
      <c r="AD67" s="20">
        <f t="shared" si="23"/>
        <v>0</v>
      </c>
      <c r="AE67" s="58">
        <v>0</v>
      </c>
      <c r="AF67" s="20">
        <v>0</v>
      </c>
      <c r="AG67" s="20">
        <f t="shared" si="25"/>
        <v>0</v>
      </c>
      <c r="AH67" s="58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f t="shared" si="4"/>
        <v>2000</v>
      </c>
      <c r="AU67" s="21">
        <f t="shared" si="5"/>
        <v>0</v>
      </c>
      <c r="AV67" s="20">
        <f t="shared" si="6"/>
        <v>2000</v>
      </c>
      <c r="AW67" t="s">
        <v>8</v>
      </c>
      <c r="AX67" t="s">
        <v>38</v>
      </c>
      <c r="AY67" t="s">
        <v>39</v>
      </c>
      <c r="AZ67" t="s">
        <v>40</v>
      </c>
    </row>
    <row r="68" spans="2:52" ht="30">
      <c r="B68" t="s">
        <v>154</v>
      </c>
      <c r="C68" t="s">
        <v>155</v>
      </c>
      <c r="D68" s="1" t="s">
        <v>156</v>
      </c>
      <c r="E68" s="58"/>
      <c r="F68" s="58"/>
      <c r="G68" s="58">
        <v>17000</v>
      </c>
      <c r="H68" s="20">
        <v>3300</v>
      </c>
      <c r="I68" s="58">
        <f t="shared" si="24"/>
        <v>20300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3000</v>
      </c>
      <c r="W68" s="21">
        <v>4000</v>
      </c>
      <c r="X68" s="20">
        <f t="shared" si="22"/>
        <v>7000</v>
      </c>
      <c r="Y68" s="58">
        <v>0</v>
      </c>
      <c r="Z68" s="58">
        <v>0</v>
      </c>
      <c r="AA68" s="58">
        <v>0</v>
      </c>
      <c r="AB68" s="58">
        <v>0</v>
      </c>
      <c r="AC68" s="20">
        <v>0</v>
      </c>
      <c r="AD68" s="20">
        <f t="shared" si="23"/>
        <v>0</v>
      </c>
      <c r="AE68" s="58">
        <v>0</v>
      </c>
      <c r="AF68" s="20">
        <v>0</v>
      </c>
      <c r="AG68" s="20">
        <f t="shared" si="25"/>
        <v>0</v>
      </c>
      <c r="AH68" s="58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f t="shared" si="4"/>
        <v>20000</v>
      </c>
      <c r="AU68" s="21">
        <f t="shared" si="5"/>
        <v>7300</v>
      </c>
      <c r="AV68" s="20">
        <f t="shared" si="6"/>
        <v>27300</v>
      </c>
      <c r="AW68" t="s">
        <v>8</v>
      </c>
      <c r="AX68" t="s">
        <v>38</v>
      </c>
      <c r="AY68" t="s">
        <v>39</v>
      </c>
      <c r="AZ68" t="s">
        <v>40</v>
      </c>
    </row>
    <row r="69" spans="2:52" ht="60">
      <c r="B69" t="s">
        <v>157</v>
      </c>
      <c r="C69" t="s">
        <v>158</v>
      </c>
      <c r="D69" s="1" t="s">
        <v>159</v>
      </c>
      <c r="E69" s="58"/>
      <c r="F69" s="58"/>
      <c r="G69" s="58">
        <v>7000</v>
      </c>
      <c r="H69" s="20">
        <v>-6342.82</v>
      </c>
      <c r="I69" s="58">
        <f t="shared" si="24"/>
        <v>657.18000000000029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10000</v>
      </c>
      <c r="W69" s="21">
        <v>-4000</v>
      </c>
      <c r="X69" s="20">
        <f t="shared" si="22"/>
        <v>6000</v>
      </c>
      <c r="Y69" s="58">
        <v>0</v>
      </c>
      <c r="Z69" s="58">
        <v>0</v>
      </c>
      <c r="AA69" s="58">
        <v>0</v>
      </c>
      <c r="AB69" s="58">
        <v>0</v>
      </c>
      <c r="AC69" s="20">
        <v>0</v>
      </c>
      <c r="AD69" s="20">
        <f t="shared" si="23"/>
        <v>0</v>
      </c>
      <c r="AE69" s="58">
        <v>0</v>
      </c>
      <c r="AF69" s="20">
        <v>0</v>
      </c>
      <c r="AG69" s="20">
        <f t="shared" si="25"/>
        <v>0</v>
      </c>
      <c r="AH69" s="58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f t="shared" si="4"/>
        <v>17000</v>
      </c>
      <c r="AU69" s="21">
        <f t="shared" si="4"/>
        <v>-10342.82</v>
      </c>
      <c r="AV69" s="20">
        <f t="shared" ref="AV69:AV123" si="26">I69+L69+O69+R69+U69+X69+AA69+AD69+AG69+AJ69+AM69+AP69+AS69</f>
        <v>6657.18</v>
      </c>
      <c r="AW69" t="s">
        <v>8</v>
      </c>
      <c r="AX69" t="s">
        <v>38</v>
      </c>
      <c r="AY69" t="s">
        <v>39</v>
      </c>
      <c r="AZ69" t="s">
        <v>40</v>
      </c>
    </row>
    <row r="70" spans="2:52" ht="30">
      <c r="B70" t="s">
        <v>160</v>
      </c>
      <c r="C70" t="s">
        <v>161</v>
      </c>
      <c r="D70" s="1" t="s">
        <v>162</v>
      </c>
      <c r="E70" s="58"/>
      <c r="F70" s="58"/>
      <c r="G70" s="58">
        <v>0</v>
      </c>
      <c r="H70" s="20">
        <v>0</v>
      </c>
      <c r="I70" s="58">
        <f t="shared" si="24"/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4000</v>
      </c>
      <c r="W70" s="21">
        <v>0</v>
      </c>
      <c r="X70" s="20">
        <f t="shared" si="22"/>
        <v>4000</v>
      </c>
      <c r="Y70" s="58">
        <v>0</v>
      </c>
      <c r="Z70" s="58">
        <v>0</v>
      </c>
      <c r="AA70" s="58">
        <v>0</v>
      </c>
      <c r="AB70" s="58">
        <v>0</v>
      </c>
      <c r="AC70" s="20">
        <v>0</v>
      </c>
      <c r="AD70" s="20">
        <f t="shared" si="23"/>
        <v>0</v>
      </c>
      <c r="AE70" s="58">
        <v>0</v>
      </c>
      <c r="AF70" s="20">
        <v>0</v>
      </c>
      <c r="AG70" s="20">
        <f t="shared" si="25"/>
        <v>0</v>
      </c>
      <c r="AH70" s="58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f t="shared" si="4"/>
        <v>4000</v>
      </c>
      <c r="AU70" s="21">
        <f t="shared" si="4"/>
        <v>0</v>
      </c>
      <c r="AV70" s="20">
        <f t="shared" si="26"/>
        <v>4000</v>
      </c>
      <c r="AW70" t="s">
        <v>8</v>
      </c>
      <c r="AX70" t="s">
        <v>38</v>
      </c>
      <c r="AY70" t="s">
        <v>39</v>
      </c>
      <c r="AZ70" t="s">
        <v>40</v>
      </c>
    </row>
    <row r="71" spans="2:52" ht="45">
      <c r="B71" t="s">
        <v>163</v>
      </c>
      <c r="C71" t="s">
        <v>164</v>
      </c>
      <c r="D71" s="1" t="s">
        <v>165</v>
      </c>
      <c r="E71" s="58"/>
      <c r="F71" s="58"/>
      <c r="G71" s="58">
        <v>0</v>
      </c>
      <c r="H71" s="20">
        <v>0</v>
      </c>
      <c r="I71" s="58">
        <f t="shared" si="24"/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4500</v>
      </c>
      <c r="W71" s="21">
        <v>-2000</v>
      </c>
      <c r="X71" s="20">
        <f t="shared" si="22"/>
        <v>2500</v>
      </c>
      <c r="Y71" s="58">
        <v>0</v>
      </c>
      <c r="Z71" s="58">
        <v>0</v>
      </c>
      <c r="AA71" s="58">
        <v>0</v>
      </c>
      <c r="AB71" s="58">
        <v>0</v>
      </c>
      <c r="AC71" s="20">
        <v>0</v>
      </c>
      <c r="AD71" s="20">
        <f t="shared" si="23"/>
        <v>0</v>
      </c>
      <c r="AE71" s="58">
        <v>0</v>
      </c>
      <c r="AF71" s="20">
        <v>0</v>
      </c>
      <c r="AG71" s="20">
        <f t="shared" si="25"/>
        <v>0</v>
      </c>
      <c r="AH71" s="58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f t="shared" ref="AT71:AU119" si="27">G71+J71+M71+P71+S71+V71+Y71+AB71+AE71+AH71+AK71+AN71+AQ71</f>
        <v>4500</v>
      </c>
      <c r="AU71" s="21">
        <f t="shared" si="27"/>
        <v>-2000</v>
      </c>
      <c r="AV71" s="20">
        <f t="shared" si="26"/>
        <v>2500</v>
      </c>
      <c r="AW71" t="s">
        <v>8</v>
      </c>
      <c r="AX71" t="s">
        <v>38</v>
      </c>
      <c r="AY71" t="s">
        <v>39</v>
      </c>
      <c r="AZ71" t="s">
        <v>40</v>
      </c>
    </row>
    <row r="72" spans="2:52" ht="30">
      <c r="B72" t="s">
        <v>166</v>
      </c>
      <c r="C72" t="s">
        <v>167</v>
      </c>
      <c r="D72" s="1" t="s">
        <v>168</v>
      </c>
      <c r="E72" s="58"/>
      <c r="F72" s="58"/>
      <c r="G72" s="58">
        <v>10000</v>
      </c>
      <c r="H72" s="20">
        <v>0</v>
      </c>
      <c r="I72" s="58">
        <f t="shared" si="24"/>
        <v>10000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5000</v>
      </c>
      <c r="W72" s="21">
        <v>2000</v>
      </c>
      <c r="X72" s="20">
        <f t="shared" si="22"/>
        <v>7000</v>
      </c>
      <c r="Y72" s="58">
        <v>0</v>
      </c>
      <c r="Z72" s="58">
        <v>0</v>
      </c>
      <c r="AA72" s="58">
        <v>0</v>
      </c>
      <c r="AB72" s="58">
        <v>0</v>
      </c>
      <c r="AC72" s="20">
        <v>0</v>
      </c>
      <c r="AD72" s="20">
        <f t="shared" si="23"/>
        <v>0</v>
      </c>
      <c r="AE72" s="58">
        <v>0</v>
      </c>
      <c r="AF72" s="20">
        <v>0</v>
      </c>
      <c r="AG72" s="20">
        <f t="shared" si="25"/>
        <v>0</v>
      </c>
      <c r="AH72" s="58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f t="shared" si="27"/>
        <v>15000</v>
      </c>
      <c r="AU72" s="21">
        <f t="shared" si="27"/>
        <v>2000</v>
      </c>
      <c r="AV72" s="20">
        <f t="shared" si="26"/>
        <v>17000</v>
      </c>
      <c r="AW72" t="s">
        <v>8</v>
      </c>
      <c r="AX72" t="s">
        <v>38</v>
      </c>
      <c r="AY72" t="s">
        <v>39</v>
      </c>
      <c r="AZ72" t="s">
        <v>40</v>
      </c>
    </row>
    <row r="73" spans="2:52" ht="30">
      <c r="B73" t="s">
        <v>169</v>
      </c>
      <c r="C73" t="s">
        <v>170</v>
      </c>
      <c r="D73" s="1" t="s">
        <v>171</v>
      </c>
      <c r="E73" s="58"/>
      <c r="F73" s="58"/>
      <c r="G73" s="58">
        <v>11000</v>
      </c>
      <c r="H73" s="20">
        <v>-2600</v>
      </c>
      <c r="I73" s="58">
        <f t="shared" si="24"/>
        <v>8400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7000</v>
      </c>
      <c r="W73" s="21">
        <v>0</v>
      </c>
      <c r="X73" s="20">
        <f t="shared" si="22"/>
        <v>7000</v>
      </c>
      <c r="Y73" s="58">
        <v>0</v>
      </c>
      <c r="Z73" s="58">
        <v>0</v>
      </c>
      <c r="AA73" s="58">
        <v>0</v>
      </c>
      <c r="AB73" s="58">
        <v>0</v>
      </c>
      <c r="AC73" s="20">
        <v>0</v>
      </c>
      <c r="AD73" s="20">
        <f t="shared" si="23"/>
        <v>0</v>
      </c>
      <c r="AE73" s="58">
        <v>0</v>
      </c>
      <c r="AF73" s="20">
        <v>0</v>
      </c>
      <c r="AG73" s="20">
        <f t="shared" si="25"/>
        <v>0</v>
      </c>
      <c r="AH73" s="58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f t="shared" si="27"/>
        <v>18000</v>
      </c>
      <c r="AU73" s="21">
        <f t="shared" si="27"/>
        <v>-2600</v>
      </c>
      <c r="AV73" s="20">
        <f t="shared" si="26"/>
        <v>15400</v>
      </c>
      <c r="AW73" t="s">
        <v>8</v>
      </c>
      <c r="AX73" t="s">
        <v>38</v>
      </c>
      <c r="AY73" t="s">
        <v>39</v>
      </c>
      <c r="AZ73" t="s">
        <v>40</v>
      </c>
    </row>
    <row r="74" spans="2:52" ht="30">
      <c r="B74" t="s">
        <v>172</v>
      </c>
      <c r="C74" t="s">
        <v>173</v>
      </c>
      <c r="D74" s="1" t="s">
        <v>174</v>
      </c>
      <c r="E74" s="58"/>
      <c r="F74" s="58"/>
      <c r="G74" s="58">
        <v>0</v>
      </c>
      <c r="H74" s="20">
        <v>0</v>
      </c>
      <c r="I74" s="58">
        <f t="shared" si="24"/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6500</v>
      </c>
      <c r="W74" s="21">
        <v>0</v>
      </c>
      <c r="X74" s="20">
        <f t="shared" si="22"/>
        <v>6500</v>
      </c>
      <c r="Y74" s="58">
        <v>0</v>
      </c>
      <c r="Z74" s="58">
        <v>0</v>
      </c>
      <c r="AA74" s="58">
        <v>0</v>
      </c>
      <c r="AB74" s="58">
        <v>2900</v>
      </c>
      <c r="AC74" s="20">
        <v>-2900</v>
      </c>
      <c r="AD74" s="20">
        <f t="shared" si="23"/>
        <v>0</v>
      </c>
      <c r="AE74" s="58">
        <v>0</v>
      </c>
      <c r="AF74" s="20">
        <v>0</v>
      </c>
      <c r="AG74" s="20">
        <f t="shared" si="25"/>
        <v>0</v>
      </c>
      <c r="AH74" s="58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f t="shared" si="27"/>
        <v>9400</v>
      </c>
      <c r="AU74" s="21">
        <f t="shared" si="27"/>
        <v>-2900</v>
      </c>
      <c r="AV74" s="20">
        <f t="shared" si="26"/>
        <v>6500</v>
      </c>
      <c r="AW74" t="s">
        <v>8</v>
      </c>
      <c r="AX74" t="s">
        <v>38</v>
      </c>
      <c r="AY74" t="s">
        <v>39</v>
      </c>
      <c r="AZ74" t="s">
        <v>40</v>
      </c>
    </row>
    <row r="75" spans="2:52" ht="30">
      <c r="B75" t="s">
        <v>175</v>
      </c>
      <c r="C75" t="s">
        <v>176</v>
      </c>
      <c r="D75" s="1" t="s">
        <v>177</v>
      </c>
      <c r="E75" s="58"/>
      <c r="F75" s="58"/>
      <c r="G75" s="58">
        <v>0</v>
      </c>
      <c r="H75" s="20">
        <v>0</v>
      </c>
      <c r="I75" s="58">
        <f t="shared" si="24"/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23000</v>
      </c>
      <c r="W75" s="21">
        <v>4000</v>
      </c>
      <c r="X75" s="20">
        <f t="shared" si="22"/>
        <v>27000</v>
      </c>
      <c r="Y75" s="58">
        <v>0</v>
      </c>
      <c r="Z75" s="58">
        <v>0</v>
      </c>
      <c r="AA75" s="58">
        <v>0</v>
      </c>
      <c r="AB75" s="58">
        <v>20000</v>
      </c>
      <c r="AC75" s="20">
        <v>0</v>
      </c>
      <c r="AD75" s="20">
        <f t="shared" si="23"/>
        <v>20000</v>
      </c>
      <c r="AE75" s="58">
        <v>0</v>
      </c>
      <c r="AF75" s="20">
        <v>0</v>
      </c>
      <c r="AG75" s="20">
        <f t="shared" si="25"/>
        <v>0</v>
      </c>
      <c r="AH75" s="58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f t="shared" si="27"/>
        <v>43000</v>
      </c>
      <c r="AU75" s="21">
        <f t="shared" si="27"/>
        <v>4000</v>
      </c>
      <c r="AV75" s="20">
        <f t="shared" si="26"/>
        <v>47000</v>
      </c>
      <c r="AW75" t="s">
        <v>8</v>
      </c>
      <c r="AX75" t="s">
        <v>38</v>
      </c>
      <c r="AY75" t="s">
        <v>39</v>
      </c>
      <c r="AZ75" t="s">
        <v>40</v>
      </c>
    </row>
    <row r="76" spans="2:52" ht="45">
      <c r="B76" t="s">
        <v>178</v>
      </c>
      <c r="C76" t="s">
        <v>179</v>
      </c>
      <c r="D76" s="1" t="s">
        <v>180</v>
      </c>
      <c r="E76" s="58"/>
      <c r="F76" s="58"/>
      <c r="G76" s="58">
        <v>0</v>
      </c>
      <c r="H76" s="20">
        <v>0</v>
      </c>
      <c r="I76" s="58">
        <f t="shared" si="24"/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8000</v>
      </c>
      <c r="W76" s="21">
        <v>0</v>
      </c>
      <c r="X76" s="20">
        <f t="shared" si="22"/>
        <v>8000</v>
      </c>
      <c r="Y76" s="58">
        <v>0</v>
      </c>
      <c r="Z76" s="58">
        <v>0</v>
      </c>
      <c r="AA76" s="58">
        <v>0</v>
      </c>
      <c r="AB76" s="58">
        <v>0</v>
      </c>
      <c r="AC76" s="20">
        <v>0</v>
      </c>
      <c r="AD76" s="20">
        <f t="shared" si="23"/>
        <v>0</v>
      </c>
      <c r="AE76" s="58">
        <v>0</v>
      </c>
      <c r="AF76" s="20">
        <v>0</v>
      </c>
      <c r="AG76" s="20">
        <f t="shared" si="25"/>
        <v>0</v>
      </c>
      <c r="AH76" s="58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f t="shared" si="27"/>
        <v>8000</v>
      </c>
      <c r="AU76" s="21">
        <f t="shared" si="27"/>
        <v>0</v>
      </c>
      <c r="AV76" s="20">
        <f t="shared" si="26"/>
        <v>8000</v>
      </c>
      <c r="AW76" t="s">
        <v>8</v>
      </c>
      <c r="AX76" t="s">
        <v>38</v>
      </c>
      <c r="AY76" t="s">
        <v>39</v>
      </c>
      <c r="AZ76" t="s">
        <v>40</v>
      </c>
    </row>
    <row r="77" spans="2:52" ht="30">
      <c r="B77" t="s">
        <v>181</v>
      </c>
      <c r="C77" t="s">
        <v>182</v>
      </c>
      <c r="D77" s="1" t="s">
        <v>183</v>
      </c>
      <c r="E77" s="58"/>
      <c r="F77" s="58"/>
      <c r="G77" s="58">
        <v>0</v>
      </c>
      <c r="H77" s="20">
        <v>0</v>
      </c>
      <c r="I77" s="58">
        <f t="shared" si="24"/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18000</v>
      </c>
      <c r="W77" s="21">
        <v>0</v>
      </c>
      <c r="X77" s="20">
        <f t="shared" si="22"/>
        <v>18000</v>
      </c>
      <c r="Y77" s="58">
        <v>0</v>
      </c>
      <c r="Z77" s="58">
        <v>0</v>
      </c>
      <c r="AA77" s="58">
        <v>0</v>
      </c>
      <c r="AB77" s="58">
        <v>0</v>
      </c>
      <c r="AC77" s="20">
        <v>0</v>
      </c>
      <c r="AD77" s="20">
        <f t="shared" si="23"/>
        <v>0</v>
      </c>
      <c r="AE77" s="58">
        <v>0</v>
      </c>
      <c r="AF77" s="20">
        <v>0</v>
      </c>
      <c r="AG77" s="20">
        <f t="shared" si="25"/>
        <v>0</v>
      </c>
      <c r="AH77" s="58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f t="shared" si="27"/>
        <v>18000</v>
      </c>
      <c r="AU77" s="21">
        <f t="shared" si="27"/>
        <v>0</v>
      </c>
      <c r="AV77" s="20">
        <f t="shared" si="26"/>
        <v>18000</v>
      </c>
      <c r="AW77" t="s">
        <v>8</v>
      </c>
      <c r="AX77" t="s">
        <v>38</v>
      </c>
      <c r="AY77" t="s">
        <v>39</v>
      </c>
      <c r="AZ77" t="s">
        <v>40</v>
      </c>
    </row>
    <row r="78" spans="2:52" s="11" customFormat="1" ht="30">
      <c r="C78" s="12">
        <v>32923</v>
      </c>
      <c r="D78" s="19" t="s">
        <v>284</v>
      </c>
      <c r="E78" s="58"/>
      <c r="F78" s="58"/>
      <c r="G78" s="58">
        <v>0</v>
      </c>
      <c r="H78" s="20">
        <v>0</v>
      </c>
      <c r="I78" s="58">
        <f t="shared" si="24"/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500</v>
      </c>
      <c r="W78" s="21">
        <v>0</v>
      </c>
      <c r="X78" s="20">
        <f t="shared" si="22"/>
        <v>500</v>
      </c>
      <c r="Y78" s="58">
        <v>0</v>
      </c>
      <c r="Z78" s="58">
        <v>0</v>
      </c>
      <c r="AA78" s="58">
        <v>0</v>
      </c>
      <c r="AB78" s="58">
        <v>0</v>
      </c>
      <c r="AC78" s="20">
        <v>0</v>
      </c>
      <c r="AD78" s="20">
        <f t="shared" si="23"/>
        <v>0</v>
      </c>
      <c r="AE78" s="58">
        <v>0</v>
      </c>
      <c r="AF78" s="20">
        <v>0</v>
      </c>
      <c r="AG78" s="20">
        <f t="shared" si="25"/>
        <v>0</v>
      </c>
      <c r="AH78" s="58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>
        <f t="shared" si="27"/>
        <v>500</v>
      </c>
      <c r="AU78" s="21">
        <f t="shared" si="27"/>
        <v>0</v>
      </c>
      <c r="AV78" s="20">
        <f t="shared" si="26"/>
        <v>500</v>
      </c>
    </row>
    <row r="79" spans="2:52">
      <c r="B79" t="s">
        <v>184</v>
      </c>
      <c r="C79" t="s">
        <v>185</v>
      </c>
      <c r="D79" s="1" t="s">
        <v>186</v>
      </c>
      <c r="E79" s="58"/>
      <c r="F79" s="58"/>
      <c r="G79" s="58">
        <v>25000</v>
      </c>
      <c r="H79" s="20">
        <v>0</v>
      </c>
      <c r="I79" s="58">
        <f t="shared" si="24"/>
        <v>25000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10000</v>
      </c>
      <c r="W79" s="21">
        <v>4000</v>
      </c>
      <c r="X79" s="20">
        <f t="shared" si="22"/>
        <v>14000</v>
      </c>
      <c r="Y79" s="58">
        <v>0</v>
      </c>
      <c r="Z79" s="58">
        <v>0</v>
      </c>
      <c r="AA79" s="58">
        <v>0</v>
      </c>
      <c r="AB79" s="58">
        <v>0</v>
      </c>
      <c r="AC79" s="20">
        <v>0</v>
      </c>
      <c r="AD79" s="20">
        <f t="shared" si="23"/>
        <v>0</v>
      </c>
      <c r="AE79" s="58">
        <v>0</v>
      </c>
      <c r="AF79" s="20">
        <v>0</v>
      </c>
      <c r="AG79" s="20">
        <f t="shared" si="25"/>
        <v>0</v>
      </c>
      <c r="AH79" s="58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f t="shared" si="27"/>
        <v>35000</v>
      </c>
      <c r="AU79" s="21">
        <f t="shared" si="27"/>
        <v>4000</v>
      </c>
      <c r="AV79" s="20">
        <f t="shared" si="26"/>
        <v>39000</v>
      </c>
      <c r="AW79" t="s">
        <v>8</v>
      </c>
      <c r="AX79" t="s">
        <v>38</v>
      </c>
      <c r="AY79" t="s">
        <v>39</v>
      </c>
      <c r="AZ79" t="s">
        <v>40</v>
      </c>
    </row>
    <row r="80" spans="2:52">
      <c r="B80" t="s">
        <v>187</v>
      </c>
      <c r="C80" t="s">
        <v>188</v>
      </c>
      <c r="D80" s="1" t="s">
        <v>189</v>
      </c>
      <c r="E80" s="58"/>
      <c r="F80" s="58"/>
      <c r="G80" s="58">
        <v>0</v>
      </c>
      <c r="H80" s="20">
        <v>0</v>
      </c>
      <c r="I80" s="58">
        <f t="shared" si="24"/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2000</v>
      </c>
      <c r="W80" s="21">
        <v>0</v>
      </c>
      <c r="X80" s="20">
        <f t="shared" si="22"/>
        <v>2000</v>
      </c>
      <c r="Y80" s="58">
        <v>0</v>
      </c>
      <c r="Z80" s="58">
        <v>0</v>
      </c>
      <c r="AA80" s="58">
        <v>0</v>
      </c>
      <c r="AB80" s="58">
        <v>0</v>
      </c>
      <c r="AC80" s="20">
        <v>0</v>
      </c>
      <c r="AD80" s="20">
        <f t="shared" si="23"/>
        <v>0</v>
      </c>
      <c r="AE80" s="58">
        <v>0</v>
      </c>
      <c r="AF80" s="20">
        <v>0</v>
      </c>
      <c r="AG80" s="20">
        <f t="shared" si="25"/>
        <v>0</v>
      </c>
      <c r="AH80" s="58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f t="shared" si="27"/>
        <v>2000</v>
      </c>
      <c r="AU80" s="21">
        <f t="shared" si="27"/>
        <v>0</v>
      </c>
      <c r="AV80" s="20">
        <f t="shared" si="26"/>
        <v>2000</v>
      </c>
      <c r="AW80" t="s">
        <v>8</v>
      </c>
      <c r="AX80" t="s">
        <v>38</v>
      </c>
      <c r="AY80" t="s">
        <v>39</v>
      </c>
      <c r="AZ80" t="s">
        <v>40</v>
      </c>
    </row>
    <row r="81" spans="1:52" s="11" customFormat="1">
      <c r="C81" s="12">
        <v>32952</v>
      </c>
      <c r="D81" s="19" t="s">
        <v>285</v>
      </c>
      <c r="E81" s="58"/>
      <c r="F81" s="58"/>
      <c r="G81" s="58">
        <v>0</v>
      </c>
      <c r="H81" s="20">
        <v>0</v>
      </c>
      <c r="I81" s="58">
        <f t="shared" si="24"/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250</v>
      </c>
      <c r="W81" s="21">
        <v>0</v>
      </c>
      <c r="X81" s="20">
        <f t="shared" si="22"/>
        <v>250</v>
      </c>
      <c r="Y81" s="58">
        <v>0</v>
      </c>
      <c r="Z81" s="58">
        <v>0</v>
      </c>
      <c r="AA81" s="58">
        <v>0</v>
      </c>
      <c r="AB81" s="58">
        <v>0</v>
      </c>
      <c r="AC81" s="20">
        <v>0</v>
      </c>
      <c r="AD81" s="20">
        <f t="shared" si="23"/>
        <v>0</v>
      </c>
      <c r="AE81" s="58">
        <v>0</v>
      </c>
      <c r="AF81" s="20">
        <v>0</v>
      </c>
      <c r="AG81" s="20">
        <f t="shared" si="25"/>
        <v>0</v>
      </c>
      <c r="AH81" s="58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>
        <f t="shared" si="27"/>
        <v>250</v>
      </c>
      <c r="AU81" s="21">
        <f t="shared" si="27"/>
        <v>0</v>
      </c>
      <c r="AV81" s="20">
        <f t="shared" si="26"/>
        <v>250</v>
      </c>
    </row>
    <row r="82" spans="1:52" ht="30">
      <c r="B82" t="s">
        <v>190</v>
      </c>
      <c r="C82" t="s">
        <v>191</v>
      </c>
      <c r="D82" s="1" t="s">
        <v>192</v>
      </c>
      <c r="E82" s="58"/>
      <c r="F82" s="58"/>
      <c r="G82" s="58">
        <v>0</v>
      </c>
      <c r="H82" s="20">
        <v>0</v>
      </c>
      <c r="I82" s="58">
        <f t="shared" si="24"/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5000</v>
      </c>
      <c r="W82" s="21">
        <v>0</v>
      </c>
      <c r="X82" s="20">
        <f t="shared" si="22"/>
        <v>5000</v>
      </c>
      <c r="Y82" s="58">
        <v>0</v>
      </c>
      <c r="Z82" s="58">
        <v>0</v>
      </c>
      <c r="AA82" s="58">
        <v>0</v>
      </c>
      <c r="AB82" s="58">
        <v>0</v>
      </c>
      <c r="AC82" s="20">
        <v>0</v>
      </c>
      <c r="AD82" s="20">
        <f t="shared" si="23"/>
        <v>0</v>
      </c>
      <c r="AE82" s="58">
        <v>0</v>
      </c>
      <c r="AF82" s="20">
        <v>0</v>
      </c>
      <c r="AG82" s="20">
        <f t="shared" si="25"/>
        <v>0</v>
      </c>
      <c r="AH82" s="58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f t="shared" si="27"/>
        <v>5000</v>
      </c>
      <c r="AU82" s="21">
        <f t="shared" si="27"/>
        <v>0</v>
      </c>
      <c r="AV82" s="20">
        <f t="shared" si="26"/>
        <v>5000</v>
      </c>
      <c r="AW82" t="s">
        <v>8</v>
      </c>
      <c r="AX82" t="s">
        <v>38</v>
      </c>
      <c r="AY82" t="s">
        <v>39</v>
      </c>
      <c r="AZ82" t="s">
        <v>40</v>
      </c>
    </row>
    <row r="83" spans="1:52" ht="45">
      <c r="B83" t="s">
        <v>5</v>
      </c>
      <c r="C83" t="s">
        <v>193</v>
      </c>
      <c r="D83" s="1" t="s">
        <v>194</v>
      </c>
      <c r="E83" s="58"/>
      <c r="F83" s="58"/>
      <c r="G83" s="58">
        <v>0</v>
      </c>
      <c r="H83" s="20">
        <v>0</v>
      </c>
      <c r="I83" s="58">
        <f t="shared" si="24"/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14000</v>
      </c>
      <c r="T83" s="58">
        <v>0</v>
      </c>
      <c r="U83" s="58">
        <v>14000</v>
      </c>
      <c r="V83" s="58">
        <v>0</v>
      </c>
      <c r="W83" s="21">
        <v>0</v>
      </c>
      <c r="X83" s="20">
        <f t="shared" si="22"/>
        <v>0</v>
      </c>
      <c r="Y83" s="58">
        <v>0</v>
      </c>
      <c r="Z83" s="58">
        <v>0</v>
      </c>
      <c r="AA83" s="58">
        <v>0</v>
      </c>
      <c r="AB83" s="58">
        <v>0</v>
      </c>
      <c r="AC83" s="20">
        <v>0</v>
      </c>
      <c r="AD83" s="20">
        <f t="shared" si="23"/>
        <v>0</v>
      </c>
      <c r="AE83" s="58">
        <v>0</v>
      </c>
      <c r="AF83" s="20">
        <v>0</v>
      </c>
      <c r="AG83" s="20">
        <f t="shared" si="25"/>
        <v>0</v>
      </c>
      <c r="AH83" s="58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f t="shared" si="27"/>
        <v>14000</v>
      </c>
      <c r="AU83" s="21">
        <f t="shared" si="27"/>
        <v>0</v>
      </c>
      <c r="AV83" s="20">
        <f t="shared" si="26"/>
        <v>14000</v>
      </c>
      <c r="AW83" t="s">
        <v>8</v>
      </c>
      <c r="AX83" t="s">
        <v>38</v>
      </c>
      <c r="AY83" t="s">
        <v>39</v>
      </c>
      <c r="AZ83" t="s">
        <v>40</v>
      </c>
    </row>
    <row r="84" spans="1:52" s="11" customFormat="1" ht="30">
      <c r="C84" s="12">
        <v>32959</v>
      </c>
      <c r="D84" s="19" t="s">
        <v>286</v>
      </c>
      <c r="E84" s="58"/>
      <c r="F84" s="58"/>
      <c r="G84" s="58">
        <v>0</v>
      </c>
      <c r="H84" s="20">
        <v>0</v>
      </c>
      <c r="I84" s="58">
        <f t="shared" si="24"/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450</v>
      </c>
      <c r="W84" s="21">
        <v>1500</v>
      </c>
      <c r="X84" s="20">
        <f t="shared" si="22"/>
        <v>1950</v>
      </c>
      <c r="Y84" s="58">
        <v>0</v>
      </c>
      <c r="Z84" s="58">
        <v>0</v>
      </c>
      <c r="AA84" s="58">
        <v>0</v>
      </c>
      <c r="AB84" s="58">
        <v>0</v>
      </c>
      <c r="AC84" s="20">
        <v>0</v>
      </c>
      <c r="AD84" s="20">
        <f t="shared" si="23"/>
        <v>0</v>
      </c>
      <c r="AE84" s="58">
        <v>0</v>
      </c>
      <c r="AF84" s="20">
        <v>0</v>
      </c>
      <c r="AG84" s="20">
        <f t="shared" si="25"/>
        <v>0</v>
      </c>
      <c r="AH84" s="58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f t="shared" si="27"/>
        <v>450</v>
      </c>
      <c r="AU84" s="21">
        <f t="shared" si="27"/>
        <v>1500</v>
      </c>
      <c r="AV84" s="20">
        <f t="shared" si="26"/>
        <v>1950</v>
      </c>
    </row>
    <row r="85" spans="1:52" ht="45">
      <c r="B85" t="s">
        <v>195</v>
      </c>
      <c r="C85" t="s">
        <v>196</v>
      </c>
      <c r="D85" s="1" t="s">
        <v>197</v>
      </c>
      <c r="E85" s="58"/>
      <c r="F85" s="58"/>
      <c r="G85" s="58">
        <v>2000</v>
      </c>
      <c r="H85" s="20">
        <v>-495.5</v>
      </c>
      <c r="I85" s="58">
        <f t="shared" si="24"/>
        <v>1504.5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5000</v>
      </c>
      <c r="W85" s="21">
        <v>-2500</v>
      </c>
      <c r="X85" s="20">
        <f t="shared" si="22"/>
        <v>2500</v>
      </c>
      <c r="Y85" s="58">
        <v>0</v>
      </c>
      <c r="Z85" s="58">
        <v>0</v>
      </c>
      <c r="AA85" s="58">
        <v>0</v>
      </c>
      <c r="AB85" s="58">
        <v>0</v>
      </c>
      <c r="AC85" s="20">
        <v>0</v>
      </c>
      <c r="AD85" s="20">
        <f t="shared" si="23"/>
        <v>0</v>
      </c>
      <c r="AE85" s="58">
        <v>0</v>
      </c>
      <c r="AF85" s="20">
        <v>0</v>
      </c>
      <c r="AG85" s="20">
        <f t="shared" si="25"/>
        <v>0</v>
      </c>
      <c r="AH85" s="58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f t="shared" si="27"/>
        <v>7000</v>
      </c>
      <c r="AU85" s="21">
        <f t="shared" si="27"/>
        <v>-2995.5</v>
      </c>
      <c r="AV85" s="20">
        <f t="shared" si="26"/>
        <v>4004.5</v>
      </c>
      <c r="AW85" t="s">
        <v>8</v>
      </c>
      <c r="AX85" t="s">
        <v>38</v>
      </c>
      <c r="AY85" t="s">
        <v>39</v>
      </c>
      <c r="AZ85" t="s">
        <v>40</v>
      </c>
    </row>
    <row r="86" spans="1:52" ht="45">
      <c r="B86" t="s">
        <v>198</v>
      </c>
      <c r="C86" t="s">
        <v>199</v>
      </c>
      <c r="D86" s="1" t="s">
        <v>200</v>
      </c>
      <c r="E86" s="58"/>
      <c r="F86" s="58"/>
      <c r="G86" s="58">
        <v>10875</v>
      </c>
      <c r="H86" s="20">
        <v>-165.67</v>
      </c>
      <c r="I86" s="58">
        <f t="shared" si="24"/>
        <v>10709.33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16000</v>
      </c>
      <c r="W86" s="21">
        <v>0</v>
      </c>
      <c r="X86" s="20">
        <f t="shared" si="22"/>
        <v>16000</v>
      </c>
      <c r="Y86" s="58">
        <v>0</v>
      </c>
      <c r="Z86" s="58">
        <v>0</v>
      </c>
      <c r="AA86" s="58">
        <v>0</v>
      </c>
      <c r="AB86" s="58">
        <v>0</v>
      </c>
      <c r="AC86" s="20">
        <v>0</v>
      </c>
      <c r="AD86" s="20">
        <f t="shared" si="23"/>
        <v>0</v>
      </c>
      <c r="AE86" s="58">
        <v>6000</v>
      </c>
      <c r="AF86" s="20">
        <v>-6000</v>
      </c>
      <c r="AG86" s="20">
        <f t="shared" si="25"/>
        <v>0</v>
      </c>
      <c r="AH86" s="58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f t="shared" si="27"/>
        <v>32875</v>
      </c>
      <c r="AU86" s="21">
        <f t="shared" si="27"/>
        <v>-6165.67</v>
      </c>
      <c r="AV86" s="20">
        <f t="shared" si="26"/>
        <v>26709.33</v>
      </c>
      <c r="AW86" t="s">
        <v>8</v>
      </c>
      <c r="AX86" t="s">
        <v>38</v>
      </c>
      <c r="AY86" t="s">
        <v>39</v>
      </c>
      <c r="AZ86" t="s">
        <v>40</v>
      </c>
    </row>
    <row r="87" spans="1:52">
      <c r="B87" t="s">
        <v>201</v>
      </c>
      <c r="C87" t="s">
        <v>202</v>
      </c>
      <c r="D87" s="1" t="s">
        <v>203</v>
      </c>
      <c r="E87" s="58"/>
      <c r="F87" s="58"/>
      <c r="G87" s="58">
        <v>4000</v>
      </c>
      <c r="H87" s="20">
        <v>-43.26</v>
      </c>
      <c r="I87" s="58">
        <f t="shared" si="24"/>
        <v>3956.74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3000</v>
      </c>
      <c r="W87" s="21">
        <v>2000</v>
      </c>
      <c r="X87" s="20">
        <f t="shared" si="22"/>
        <v>5000</v>
      </c>
      <c r="Y87" s="58">
        <v>0</v>
      </c>
      <c r="Z87" s="58">
        <v>0</v>
      </c>
      <c r="AA87" s="58">
        <v>0</v>
      </c>
      <c r="AB87" s="58">
        <v>0</v>
      </c>
      <c r="AC87" s="20">
        <v>0</v>
      </c>
      <c r="AD87" s="20">
        <f t="shared" si="23"/>
        <v>0</v>
      </c>
      <c r="AE87" s="58">
        <v>0</v>
      </c>
      <c r="AF87" s="20">
        <v>0</v>
      </c>
      <c r="AG87" s="20">
        <f t="shared" si="25"/>
        <v>0</v>
      </c>
      <c r="AH87" s="58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f t="shared" si="27"/>
        <v>7000</v>
      </c>
      <c r="AU87" s="21">
        <f t="shared" si="27"/>
        <v>1956.74</v>
      </c>
      <c r="AV87" s="20">
        <f t="shared" si="26"/>
        <v>8956.74</v>
      </c>
      <c r="AW87" t="s">
        <v>8</v>
      </c>
      <c r="AX87" t="s">
        <v>38</v>
      </c>
      <c r="AY87" t="s">
        <v>39</v>
      </c>
      <c r="AZ87" t="s">
        <v>40</v>
      </c>
    </row>
    <row r="88" spans="1:52" s="11" customFormat="1" ht="30">
      <c r="C88" s="12">
        <v>34312</v>
      </c>
      <c r="D88" s="19" t="s">
        <v>287</v>
      </c>
      <c r="E88" s="58"/>
      <c r="F88" s="58"/>
      <c r="G88" s="58">
        <v>0</v>
      </c>
      <c r="H88" s="20">
        <v>0</v>
      </c>
      <c r="I88" s="58">
        <f t="shared" si="24"/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130</v>
      </c>
      <c r="W88" s="21">
        <v>0</v>
      </c>
      <c r="X88" s="20">
        <f t="shared" si="22"/>
        <v>130</v>
      </c>
      <c r="Y88" s="58">
        <v>0</v>
      </c>
      <c r="Z88" s="58">
        <v>0</v>
      </c>
      <c r="AA88" s="58">
        <v>0</v>
      </c>
      <c r="AB88" s="58">
        <v>0</v>
      </c>
      <c r="AC88" s="20">
        <v>0</v>
      </c>
      <c r="AD88" s="20">
        <f t="shared" si="23"/>
        <v>0</v>
      </c>
      <c r="AE88" s="58">
        <v>0</v>
      </c>
      <c r="AF88" s="20">
        <v>0</v>
      </c>
      <c r="AG88" s="20">
        <f t="shared" si="25"/>
        <v>0</v>
      </c>
      <c r="AH88" s="58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f t="shared" si="27"/>
        <v>130</v>
      </c>
      <c r="AU88" s="21">
        <f t="shared" si="27"/>
        <v>0</v>
      </c>
      <c r="AV88" s="20">
        <f t="shared" si="26"/>
        <v>130</v>
      </c>
    </row>
    <row r="89" spans="1:52" s="11" customFormat="1" ht="30">
      <c r="C89" s="12">
        <v>3432</v>
      </c>
      <c r="D89" s="19" t="s">
        <v>288</v>
      </c>
      <c r="E89" s="58"/>
      <c r="F89" s="58"/>
      <c r="G89" s="58">
        <v>0</v>
      </c>
      <c r="H89" s="20">
        <v>0</v>
      </c>
      <c r="I89" s="58">
        <f t="shared" si="24"/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150</v>
      </c>
      <c r="W89" s="21">
        <v>400</v>
      </c>
      <c r="X89" s="20">
        <f t="shared" ref="X89:X90" si="28">V89+W89</f>
        <v>550</v>
      </c>
      <c r="Y89" s="58">
        <v>0</v>
      </c>
      <c r="Z89" s="58">
        <v>0</v>
      </c>
      <c r="AA89" s="58">
        <v>0</v>
      </c>
      <c r="AB89" s="58">
        <v>0</v>
      </c>
      <c r="AC89" s="20">
        <v>0</v>
      </c>
      <c r="AD89" s="20">
        <f t="shared" ref="AD89:AD100" si="29">AB89+AC89</f>
        <v>0</v>
      </c>
      <c r="AE89" s="58">
        <v>0</v>
      </c>
      <c r="AF89" s="20">
        <v>0</v>
      </c>
      <c r="AG89" s="20">
        <f t="shared" si="25"/>
        <v>0</v>
      </c>
      <c r="AH89" s="58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f t="shared" si="27"/>
        <v>150</v>
      </c>
      <c r="AU89" s="21">
        <f t="shared" si="27"/>
        <v>400</v>
      </c>
      <c r="AV89" s="20">
        <f t="shared" si="26"/>
        <v>550</v>
      </c>
    </row>
    <row r="90" spans="1:52" ht="30">
      <c r="B90" t="s">
        <v>204</v>
      </c>
      <c r="C90" s="12">
        <v>3433</v>
      </c>
      <c r="D90" s="1" t="s">
        <v>205</v>
      </c>
      <c r="E90" s="58"/>
      <c r="F90" s="58"/>
      <c r="G90" s="58">
        <v>0</v>
      </c>
      <c r="H90" s="20">
        <v>0</v>
      </c>
      <c r="I90" s="58">
        <f t="shared" ref="I90" si="30">G90+H90</f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150</v>
      </c>
      <c r="W90" s="21">
        <v>700</v>
      </c>
      <c r="X90" s="20">
        <f t="shared" si="28"/>
        <v>850</v>
      </c>
      <c r="Y90" s="58">
        <v>0</v>
      </c>
      <c r="Z90" s="58">
        <v>0</v>
      </c>
      <c r="AA90" s="58">
        <v>0</v>
      </c>
      <c r="AB90" s="58">
        <v>0</v>
      </c>
      <c r="AC90" s="20">
        <v>0</v>
      </c>
      <c r="AD90" s="20">
        <f t="shared" si="29"/>
        <v>0</v>
      </c>
      <c r="AE90" s="58">
        <v>0</v>
      </c>
      <c r="AF90" s="20">
        <v>0</v>
      </c>
      <c r="AG90" s="20">
        <f t="shared" ref="AG90" si="31">AE90+AF90</f>
        <v>0</v>
      </c>
      <c r="AH90" s="58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f t="shared" si="27"/>
        <v>150</v>
      </c>
      <c r="AU90" s="21">
        <f t="shared" si="27"/>
        <v>700</v>
      </c>
      <c r="AV90" s="20">
        <f t="shared" si="26"/>
        <v>850</v>
      </c>
      <c r="AW90" t="s">
        <v>8</v>
      </c>
      <c r="AX90" t="s">
        <v>38</v>
      </c>
      <c r="AY90" t="s">
        <v>39</v>
      </c>
      <c r="AZ90" t="s">
        <v>40</v>
      </c>
    </row>
    <row r="91" spans="1:52">
      <c r="A91" s="95" t="s">
        <v>206</v>
      </c>
      <c r="B91" s="96"/>
      <c r="C91" s="96"/>
      <c r="D91" s="96"/>
      <c r="E91" s="57"/>
      <c r="F91" s="57"/>
      <c r="G91" s="57">
        <v>19000</v>
      </c>
      <c r="H91" s="2">
        <f>H92+H93+H94+H95+H96+H97</f>
        <v>14508.36</v>
      </c>
      <c r="I91" s="57">
        <f>G91+H91</f>
        <v>33508.36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61000</v>
      </c>
      <c r="W91" s="13">
        <f>W92+W93+W94+W95+W96+W97</f>
        <v>-6000</v>
      </c>
      <c r="X91" s="2">
        <f>V91+W91</f>
        <v>55000</v>
      </c>
      <c r="Y91" s="57">
        <v>0</v>
      </c>
      <c r="Z91" s="57">
        <v>0</v>
      </c>
      <c r="AA91" s="57">
        <v>0</v>
      </c>
      <c r="AB91" s="57">
        <v>0</v>
      </c>
      <c r="AC91" s="2">
        <v>0</v>
      </c>
      <c r="AD91" s="2">
        <f t="shared" si="29"/>
        <v>0</v>
      </c>
      <c r="AE91" s="57">
        <v>0</v>
      </c>
      <c r="AF91" s="2">
        <f>AF95</f>
        <v>6000</v>
      </c>
      <c r="AG91" s="2">
        <f>AE91+AF91</f>
        <v>6000</v>
      </c>
      <c r="AH91" s="57">
        <v>28500</v>
      </c>
      <c r="AI91" s="2">
        <f t="shared" ref="AI91:AR91" si="32">SUM(AI92:AI97)</f>
        <v>0</v>
      </c>
      <c r="AJ91" s="2">
        <f>AH91+AI91</f>
        <v>28500</v>
      </c>
      <c r="AK91" s="2">
        <f t="shared" si="32"/>
        <v>0</v>
      </c>
      <c r="AL91" s="2">
        <f t="shared" si="32"/>
        <v>0</v>
      </c>
      <c r="AM91" s="2">
        <f t="shared" si="32"/>
        <v>0</v>
      </c>
      <c r="AN91" s="2">
        <f t="shared" si="32"/>
        <v>0</v>
      </c>
      <c r="AO91" s="2">
        <f t="shared" si="32"/>
        <v>0</v>
      </c>
      <c r="AP91" s="2">
        <f t="shared" si="32"/>
        <v>0</v>
      </c>
      <c r="AQ91" s="2">
        <f t="shared" si="32"/>
        <v>0</v>
      </c>
      <c r="AR91" s="2">
        <f t="shared" si="32"/>
        <v>0</v>
      </c>
      <c r="AS91" s="2">
        <f t="shared" ref="AS91" si="33">SUM(AS92:AS97)</f>
        <v>0</v>
      </c>
      <c r="AT91" s="2">
        <f t="shared" si="27"/>
        <v>108500</v>
      </c>
      <c r="AU91" s="13">
        <f t="shared" si="27"/>
        <v>14508.36</v>
      </c>
      <c r="AV91" s="2">
        <f t="shared" si="26"/>
        <v>123008.36</v>
      </c>
    </row>
    <row r="92" spans="1:52" ht="75">
      <c r="B92" t="s">
        <v>207</v>
      </c>
      <c r="C92" t="s">
        <v>208</v>
      </c>
      <c r="D92" s="1" t="s">
        <v>209</v>
      </c>
      <c r="E92" s="58"/>
      <c r="F92" s="58"/>
      <c r="G92" s="58">
        <v>0</v>
      </c>
      <c r="H92" s="20">
        <v>0</v>
      </c>
      <c r="I92" s="58">
        <f>G92+H92</f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5000</v>
      </c>
      <c r="W92" s="21">
        <v>0</v>
      </c>
      <c r="X92" s="20">
        <f>V92+W92</f>
        <v>5000</v>
      </c>
      <c r="Y92" s="58">
        <v>0</v>
      </c>
      <c r="Z92" s="58">
        <v>0</v>
      </c>
      <c r="AA92" s="58">
        <v>0</v>
      </c>
      <c r="AB92" s="58">
        <v>0</v>
      </c>
      <c r="AC92" s="20">
        <v>0</v>
      </c>
      <c r="AD92" s="20">
        <f t="shared" si="29"/>
        <v>0</v>
      </c>
      <c r="AE92" s="58">
        <v>0</v>
      </c>
      <c r="AF92" s="20">
        <v>0</v>
      </c>
      <c r="AG92" s="20">
        <f>AE92+AF92</f>
        <v>0</v>
      </c>
      <c r="AH92" s="58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f t="shared" si="27"/>
        <v>5000</v>
      </c>
      <c r="AU92" s="21">
        <f t="shared" si="27"/>
        <v>0</v>
      </c>
      <c r="AV92" s="20">
        <f t="shared" si="26"/>
        <v>5000</v>
      </c>
      <c r="AW92" t="s">
        <v>8</v>
      </c>
      <c r="AX92" t="s">
        <v>38</v>
      </c>
      <c r="AY92" t="s">
        <v>39</v>
      </c>
      <c r="AZ92" t="s">
        <v>210</v>
      </c>
    </row>
    <row r="93" spans="1:52" ht="60">
      <c r="B93" t="s">
        <v>211</v>
      </c>
      <c r="C93" t="s">
        <v>212</v>
      </c>
      <c r="D93" s="1" t="s">
        <v>213</v>
      </c>
      <c r="E93" s="58"/>
      <c r="F93" s="58"/>
      <c r="G93" s="58">
        <v>11000</v>
      </c>
      <c r="H93" s="20">
        <v>-2807.64</v>
      </c>
      <c r="I93" s="58">
        <f t="shared" ref="I93:I97" si="34">G93+H93</f>
        <v>8192.36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15000</v>
      </c>
      <c r="W93" s="21">
        <v>-4000</v>
      </c>
      <c r="X93" s="20">
        <f t="shared" ref="X93:X97" si="35">V93+W93</f>
        <v>11000</v>
      </c>
      <c r="Y93" s="58">
        <v>0</v>
      </c>
      <c r="Z93" s="58">
        <v>0</v>
      </c>
      <c r="AA93" s="58">
        <v>0</v>
      </c>
      <c r="AB93" s="58">
        <v>0</v>
      </c>
      <c r="AC93" s="20">
        <v>0</v>
      </c>
      <c r="AD93" s="20">
        <f t="shared" si="29"/>
        <v>0</v>
      </c>
      <c r="AE93" s="58">
        <v>0</v>
      </c>
      <c r="AF93" s="20">
        <v>0</v>
      </c>
      <c r="AG93" s="20">
        <f t="shared" ref="AG93:AG97" si="36">AE93+AF93</f>
        <v>0</v>
      </c>
      <c r="AH93" s="58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f t="shared" si="27"/>
        <v>26000</v>
      </c>
      <c r="AU93" s="21">
        <f t="shared" si="27"/>
        <v>-6807.6399999999994</v>
      </c>
      <c r="AV93" s="20">
        <f t="shared" si="26"/>
        <v>19192.36</v>
      </c>
      <c r="AW93" t="s">
        <v>8</v>
      </c>
      <c r="AX93" t="s">
        <v>38</v>
      </c>
      <c r="AY93" t="s">
        <v>39</v>
      </c>
      <c r="AZ93" t="s">
        <v>210</v>
      </c>
    </row>
    <row r="94" spans="1:52" ht="60">
      <c r="B94" t="s">
        <v>214</v>
      </c>
      <c r="C94" t="s">
        <v>215</v>
      </c>
      <c r="D94" s="1" t="s">
        <v>216</v>
      </c>
      <c r="E94" s="58"/>
      <c r="F94" s="58"/>
      <c r="G94" s="58">
        <v>0</v>
      </c>
      <c r="H94" s="20">
        <v>17316</v>
      </c>
      <c r="I94" s="58">
        <f t="shared" si="34"/>
        <v>17316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15000</v>
      </c>
      <c r="W94" s="21">
        <v>-5000</v>
      </c>
      <c r="X94" s="20">
        <f t="shared" si="35"/>
        <v>10000</v>
      </c>
      <c r="Y94" s="58">
        <v>0</v>
      </c>
      <c r="Z94" s="58">
        <v>0</v>
      </c>
      <c r="AA94" s="58">
        <v>0</v>
      </c>
      <c r="AB94" s="58">
        <v>0</v>
      </c>
      <c r="AC94" s="20">
        <v>0</v>
      </c>
      <c r="AD94" s="20">
        <f t="shared" si="29"/>
        <v>0</v>
      </c>
      <c r="AE94" s="58">
        <v>0</v>
      </c>
      <c r="AF94" s="20">
        <v>0</v>
      </c>
      <c r="AG94" s="20">
        <f t="shared" si="36"/>
        <v>0</v>
      </c>
      <c r="AH94" s="58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f t="shared" si="27"/>
        <v>15000</v>
      </c>
      <c r="AU94" s="21">
        <f t="shared" si="27"/>
        <v>12316</v>
      </c>
      <c r="AV94" s="20">
        <f t="shared" si="26"/>
        <v>27316</v>
      </c>
      <c r="AW94" t="s">
        <v>8</v>
      </c>
      <c r="AX94" t="s">
        <v>38</v>
      </c>
      <c r="AY94" t="s">
        <v>39</v>
      </c>
      <c r="AZ94" t="s">
        <v>210</v>
      </c>
    </row>
    <row r="95" spans="1:52" ht="60">
      <c r="B95" t="s">
        <v>217</v>
      </c>
      <c r="C95" t="s">
        <v>218</v>
      </c>
      <c r="D95" s="1" t="s">
        <v>219</v>
      </c>
      <c r="E95" s="58"/>
      <c r="F95" s="58"/>
      <c r="G95" s="58">
        <v>8000</v>
      </c>
      <c r="H95" s="20">
        <v>0</v>
      </c>
      <c r="I95" s="58">
        <f t="shared" si="34"/>
        <v>8000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10000</v>
      </c>
      <c r="W95" s="21">
        <v>3000</v>
      </c>
      <c r="X95" s="20">
        <f t="shared" si="35"/>
        <v>13000</v>
      </c>
      <c r="Y95" s="58">
        <v>0</v>
      </c>
      <c r="Z95" s="58">
        <v>0</v>
      </c>
      <c r="AA95" s="58">
        <v>0</v>
      </c>
      <c r="AB95" s="58">
        <v>0</v>
      </c>
      <c r="AC95" s="20">
        <v>0</v>
      </c>
      <c r="AD95" s="20">
        <f t="shared" si="29"/>
        <v>0</v>
      </c>
      <c r="AE95" s="58">
        <v>0</v>
      </c>
      <c r="AF95" s="20">
        <v>6000</v>
      </c>
      <c r="AG95" s="20">
        <f t="shared" si="36"/>
        <v>6000</v>
      </c>
      <c r="AH95" s="59">
        <v>28500</v>
      </c>
      <c r="AI95" s="20">
        <v>0</v>
      </c>
      <c r="AJ95" s="20">
        <f>AH95+AI95</f>
        <v>28500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f t="shared" si="27"/>
        <v>46500</v>
      </c>
      <c r="AU95" s="21">
        <f t="shared" si="27"/>
        <v>9000</v>
      </c>
      <c r="AV95" s="20">
        <f t="shared" si="26"/>
        <v>55500</v>
      </c>
      <c r="AW95" t="s">
        <v>8</v>
      </c>
      <c r="AX95" t="s">
        <v>38</v>
      </c>
      <c r="AY95" t="s">
        <v>39</v>
      </c>
      <c r="AZ95" t="s">
        <v>210</v>
      </c>
    </row>
    <row r="96" spans="1:52" ht="60">
      <c r="B96" t="s">
        <v>220</v>
      </c>
      <c r="C96" t="s">
        <v>221</v>
      </c>
      <c r="D96" s="1" t="s">
        <v>222</v>
      </c>
      <c r="E96" s="58"/>
      <c r="F96" s="58"/>
      <c r="G96" s="58">
        <v>0</v>
      </c>
      <c r="H96" s="20">
        <v>0</v>
      </c>
      <c r="I96" s="58">
        <f t="shared" si="34"/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6000</v>
      </c>
      <c r="W96" s="21">
        <v>0</v>
      </c>
      <c r="X96" s="20">
        <f t="shared" si="35"/>
        <v>6000</v>
      </c>
      <c r="Y96" s="58">
        <v>0</v>
      </c>
      <c r="Z96" s="58">
        <v>0</v>
      </c>
      <c r="AA96" s="58">
        <v>0</v>
      </c>
      <c r="AB96" s="58">
        <v>0</v>
      </c>
      <c r="AC96" s="20">
        <v>0</v>
      </c>
      <c r="AD96" s="20">
        <f t="shared" si="29"/>
        <v>0</v>
      </c>
      <c r="AE96" s="58">
        <v>0</v>
      </c>
      <c r="AF96" s="20">
        <v>0</v>
      </c>
      <c r="AG96" s="20">
        <f t="shared" si="36"/>
        <v>0</v>
      </c>
      <c r="AH96" s="58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f t="shared" si="27"/>
        <v>6000</v>
      </c>
      <c r="AU96" s="21">
        <f t="shared" si="27"/>
        <v>0</v>
      </c>
      <c r="AV96" s="20">
        <f t="shared" si="26"/>
        <v>6000</v>
      </c>
      <c r="AW96" t="s">
        <v>8</v>
      </c>
      <c r="AX96" t="s">
        <v>38</v>
      </c>
      <c r="AY96" t="s">
        <v>39</v>
      </c>
      <c r="AZ96" t="s">
        <v>210</v>
      </c>
    </row>
    <row r="97" spans="1:52" ht="45">
      <c r="B97" t="s">
        <v>223</v>
      </c>
      <c r="C97" t="s">
        <v>224</v>
      </c>
      <c r="D97" s="1" t="s">
        <v>225</v>
      </c>
      <c r="E97" s="58"/>
      <c r="F97" s="58"/>
      <c r="G97" s="58">
        <v>0</v>
      </c>
      <c r="H97" s="20">
        <v>0</v>
      </c>
      <c r="I97" s="58">
        <f t="shared" si="34"/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10000</v>
      </c>
      <c r="W97" s="21">
        <v>0</v>
      </c>
      <c r="X97" s="20">
        <f t="shared" si="35"/>
        <v>10000</v>
      </c>
      <c r="Y97" s="58">
        <v>0</v>
      </c>
      <c r="Z97" s="58">
        <v>0</v>
      </c>
      <c r="AA97" s="58">
        <v>0</v>
      </c>
      <c r="AB97" s="58">
        <v>0</v>
      </c>
      <c r="AC97" s="20">
        <v>0</v>
      </c>
      <c r="AD97" s="20">
        <f t="shared" si="29"/>
        <v>0</v>
      </c>
      <c r="AE97" s="58">
        <v>0</v>
      </c>
      <c r="AF97" s="20">
        <v>0</v>
      </c>
      <c r="AG97" s="20">
        <f t="shared" si="36"/>
        <v>0</v>
      </c>
      <c r="AH97" s="58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f t="shared" si="27"/>
        <v>10000</v>
      </c>
      <c r="AU97" s="21">
        <f t="shared" si="27"/>
        <v>0</v>
      </c>
      <c r="AV97" s="20">
        <f t="shared" si="26"/>
        <v>10000</v>
      </c>
      <c r="AW97" t="s">
        <v>8</v>
      </c>
      <c r="AX97" t="s">
        <v>38</v>
      </c>
      <c r="AY97" t="s">
        <v>39</v>
      </c>
      <c r="AZ97" t="s">
        <v>210</v>
      </c>
    </row>
    <row r="98" spans="1:52" s="24" customFormat="1">
      <c r="A98" s="27" t="s">
        <v>296</v>
      </c>
      <c r="C98" s="27"/>
      <c r="D98" s="28"/>
      <c r="E98" s="57"/>
      <c r="F98" s="57"/>
      <c r="G98" s="57">
        <v>81458.3</v>
      </c>
      <c r="H98" s="2">
        <f>H99+H100+H101</f>
        <v>0</v>
      </c>
      <c r="I98" s="57">
        <f>G98+H98</f>
        <v>81458.3</v>
      </c>
      <c r="J98" s="57">
        <v>0</v>
      </c>
      <c r="K98" s="57">
        <v>0</v>
      </c>
      <c r="L98" s="61">
        <v>0</v>
      </c>
      <c r="M98" s="61">
        <v>0</v>
      </c>
      <c r="N98" s="57">
        <v>0</v>
      </c>
      <c r="O98" s="61">
        <v>0</v>
      </c>
      <c r="P98" s="61">
        <v>0</v>
      </c>
      <c r="Q98" s="57">
        <v>0</v>
      </c>
      <c r="R98" s="61">
        <v>0</v>
      </c>
      <c r="S98" s="61">
        <v>0</v>
      </c>
      <c r="T98" s="57">
        <v>0</v>
      </c>
      <c r="U98" s="61">
        <v>0</v>
      </c>
      <c r="V98" s="61">
        <v>0</v>
      </c>
      <c r="W98" s="13">
        <v>0</v>
      </c>
      <c r="X98" s="13">
        <v>0</v>
      </c>
      <c r="Y98" s="61">
        <v>0</v>
      </c>
      <c r="Z98" s="57">
        <v>0</v>
      </c>
      <c r="AA98" s="61">
        <v>0</v>
      </c>
      <c r="AB98" s="61">
        <v>0</v>
      </c>
      <c r="AC98" s="13">
        <v>0</v>
      </c>
      <c r="AD98" s="13">
        <f t="shared" si="29"/>
        <v>0</v>
      </c>
      <c r="AE98" s="61">
        <v>0</v>
      </c>
      <c r="AF98" s="13">
        <v>0</v>
      </c>
      <c r="AG98" s="13">
        <v>0</v>
      </c>
      <c r="AH98" s="61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2">
        <f t="shared" si="27"/>
        <v>81458.3</v>
      </c>
      <c r="AU98" s="13">
        <f t="shared" si="27"/>
        <v>0</v>
      </c>
      <c r="AV98" s="2">
        <f t="shared" si="26"/>
        <v>81458.3</v>
      </c>
    </row>
    <row r="99" spans="1:52" s="24" customFormat="1" ht="29.25" customHeight="1">
      <c r="A99" s="23"/>
      <c r="B99" s="23"/>
      <c r="C99" s="16">
        <v>32241</v>
      </c>
      <c r="D99" s="16" t="s">
        <v>209</v>
      </c>
      <c r="E99" s="59"/>
      <c r="F99" s="59"/>
      <c r="G99" s="58">
        <v>9702.9599999999991</v>
      </c>
      <c r="H99" s="21">
        <v>0</v>
      </c>
      <c r="I99" s="58">
        <f>G99+H99</f>
        <v>9702.9599999999991</v>
      </c>
      <c r="J99" s="59">
        <v>0</v>
      </c>
      <c r="K99" s="58">
        <v>0</v>
      </c>
      <c r="L99" s="59">
        <v>0</v>
      </c>
      <c r="M99" s="59">
        <v>0</v>
      </c>
      <c r="N99" s="58">
        <v>0</v>
      </c>
      <c r="O99" s="59">
        <v>0</v>
      </c>
      <c r="P99" s="59">
        <v>0</v>
      </c>
      <c r="Q99" s="58">
        <v>0</v>
      </c>
      <c r="R99" s="59">
        <v>0</v>
      </c>
      <c r="S99" s="59">
        <v>0</v>
      </c>
      <c r="T99" s="58">
        <v>0</v>
      </c>
      <c r="U99" s="59">
        <v>0</v>
      </c>
      <c r="V99" s="59">
        <v>0</v>
      </c>
      <c r="W99" s="21">
        <v>0</v>
      </c>
      <c r="X99" s="21">
        <v>0</v>
      </c>
      <c r="Y99" s="59">
        <v>0</v>
      </c>
      <c r="Z99" s="58">
        <v>0</v>
      </c>
      <c r="AA99" s="59">
        <v>0</v>
      </c>
      <c r="AB99" s="59">
        <v>0</v>
      </c>
      <c r="AC99" s="21">
        <v>0</v>
      </c>
      <c r="AD99" s="21">
        <f t="shared" si="29"/>
        <v>0</v>
      </c>
      <c r="AE99" s="59">
        <v>0</v>
      </c>
      <c r="AF99" s="21">
        <v>0</v>
      </c>
      <c r="AG99" s="21">
        <v>0</v>
      </c>
      <c r="AH99" s="59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0">
        <f t="shared" si="27"/>
        <v>9702.9599999999991</v>
      </c>
      <c r="AU99" s="21">
        <f t="shared" si="27"/>
        <v>0</v>
      </c>
      <c r="AV99" s="20">
        <f t="shared" si="26"/>
        <v>9702.9599999999991</v>
      </c>
    </row>
    <row r="100" spans="1:52" s="24" customFormat="1" ht="29.25" customHeight="1">
      <c r="A100" s="23"/>
      <c r="B100" s="23"/>
      <c r="C100" s="16">
        <v>32244</v>
      </c>
      <c r="D100" s="16" t="s">
        <v>213</v>
      </c>
      <c r="E100" s="59"/>
      <c r="F100" s="59"/>
      <c r="G100" s="58">
        <v>13988.7</v>
      </c>
      <c r="H100" s="21">
        <v>0</v>
      </c>
      <c r="I100" s="58">
        <f t="shared" ref="I100:I104" si="37">G100+H100</f>
        <v>13988.7</v>
      </c>
      <c r="J100" s="59">
        <v>0</v>
      </c>
      <c r="K100" s="58">
        <v>0</v>
      </c>
      <c r="L100" s="59">
        <v>0</v>
      </c>
      <c r="M100" s="59">
        <v>0</v>
      </c>
      <c r="N100" s="58">
        <v>0</v>
      </c>
      <c r="O100" s="59">
        <v>0</v>
      </c>
      <c r="P100" s="59">
        <v>0</v>
      </c>
      <c r="Q100" s="58">
        <v>0</v>
      </c>
      <c r="R100" s="59">
        <v>0</v>
      </c>
      <c r="S100" s="59">
        <v>0</v>
      </c>
      <c r="T100" s="58">
        <v>0</v>
      </c>
      <c r="U100" s="59">
        <v>0</v>
      </c>
      <c r="V100" s="59">
        <v>0</v>
      </c>
      <c r="W100" s="21">
        <v>0</v>
      </c>
      <c r="X100" s="21">
        <v>0</v>
      </c>
      <c r="Y100" s="59">
        <v>0</v>
      </c>
      <c r="Z100" s="58">
        <v>0</v>
      </c>
      <c r="AA100" s="59">
        <v>0</v>
      </c>
      <c r="AB100" s="59">
        <v>0</v>
      </c>
      <c r="AC100" s="21">
        <v>0</v>
      </c>
      <c r="AD100" s="21">
        <f t="shared" si="29"/>
        <v>0</v>
      </c>
      <c r="AE100" s="59">
        <v>0</v>
      </c>
      <c r="AF100" s="21">
        <v>0</v>
      </c>
      <c r="AG100" s="21">
        <v>0</v>
      </c>
      <c r="AH100" s="59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0">
        <f t="shared" si="27"/>
        <v>13988.7</v>
      </c>
      <c r="AU100" s="21">
        <f t="shared" si="27"/>
        <v>0</v>
      </c>
      <c r="AV100" s="20">
        <f t="shared" si="26"/>
        <v>13988.7</v>
      </c>
    </row>
    <row r="101" spans="1:52" s="24" customFormat="1" ht="29.25" customHeight="1">
      <c r="A101" s="23"/>
      <c r="B101" s="23"/>
      <c r="C101" s="16">
        <v>32321</v>
      </c>
      <c r="D101" s="16" t="s">
        <v>216</v>
      </c>
      <c r="E101" s="59"/>
      <c r="F101" s="59"/>
      <c r="G101" s="58">
        <v>57766.64</v>
      </c>
      <c r="H101" s="21">
        <v>0</v>
      </c>
      <c r="I101" s="58">
        <f t="shared" si="37"/>
        <v>57766.64</v>
      </c>
      <c r="J101" s="59">
        <v>0</v>
      </c>
      <c r="K101" s="58">
        <v>0</v>
      </c>
      <c r="L101" s="59">
        <v>0</v>
      </c>
      <c r="M101" s="59">
        <v>0</v>
      </c>
      <c r="N101" s="58">
        <v>0</v>
      </c>
      <c r="O101" s="59">
        <v>0</v>
      </c>
      <c r="P101" s="59">
        <v>0</v>
      </c>
      <c r="Q101" s="58">
        <v>0</v>
      </c>
      <c r="R101" s="59">
        <v>0</v>
      </c>
      <c r="S101" s="59">
        <v>0</v>
      </c>
      <c r="T101" s="58">
        <v>0</v>
      </c>
      <c r="U101" s="59">
        <v>0</v>
      </c>
      <c r="V101" s="59">
        <v>0</v>
      </c>
      <c r="W101" s="21">
        <v>0</v>
      </c>
      <c r="X101" s="21">
        <v>0</v>
      </c>
      <c r="Y101" s="59">
        <v>0</v>
      </c>
      <c r="Z101" s="58">
        <v>0</v>
      </c>
      <c r="AA101" s="59">
        <v>0</v>
      </c>
      <c r="AB101" s="59">
        <v>0</v>
      </c>
      <c r="AC101" s="21">
        <v>0</v>
      </c>
      <c r="AD101" s="21">
        <v>0</v>
      </c>
      <c r="AE101" s="59">
        <v>0</v>
      </c>
      <c r="AF101" s="21">
        <v>0</v>
      </c>
      <c r="AG101" s="21">
        <v>0</v>
      </c>
      <c r="AH101" s="59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0">
        <f t="shared" si="27"/>
        <v>57766.64</v>
      </c>
      <c r="AU101" s="21">
        <f t="shared" si="27"/>
        <v>0</v>
      </c>
      <c r="AV101" s="20">
        <f t="shared" si="26"/>
        <v>57766.64</v>
      </c>
    </row>
    <row r="102" spans="1:52">
      <c r="A102" s="95" t="s">
        <v>226</v>
      </c>
      <c r="B102" s="96"/>
      <c r="C102" s="96"/>
      <c r="D102" s="96"/>
      <c r="E102" s="57"/>
      <c r="F102" s="57"/>
      <c r="G102" s="57">
        <v>261100</v>
      </c>
      <c r="H102" s="2">
        <v>0</v>
      </c>
      <c r="I102" s="57">
        <f t="shared" si="37"/>
        <v>261100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13">
        <v>0</v>
      </c>
      <c r="X102" s="2">
        <v>0</v>
      </c>
      <c r="Y102" s="57">
        <v>0</v>
      </c>
      <c r="Z102" s="57">
        <v>0</v>
      </c>
      <c r="AA102" s="57">
        <v>0</v>
      </c>
      <c r="AB102" s="57">
        <v>0</v>
      </c>
      <c r="AC102" s="2">
        <v>0</v>
      </c>
      <c r="AD102" s="2">
        <v>0</v>
      </c>
      <c r="AE102" s="57">
        <v>0</v>
      </c>
      <c r="AF102" s="2">
        <v>0</v>
      </c>
      <c r="AG102" s="2">
        <v>0</v>
      </c>
      <c r="AH102" s="57">
        <v>0</v>
      </c>
      <c r="AI102" s="2">
        <f t="shared" ref="AI102:AS104" si="38">SUM(AI103)</f>
        <v>0</v>
      </c>
      <c r="AJ102" s="2">
        <f t="shared" si="38"/>
        <v>0</v>
      </c>
      <c r="AK102" s="2">
        <f t="shared" si="38"/>
        <v>0</v>
      </c>
      <c r="AL102" s="2">
        <f t="shared" si="38"/>
        <v>0</v>
      </c>
      <c r="AM102" s="2">
        <f t="shared" si="38"/>
        <v>0</v>
      </c>
      <c r="AN102" s="2">
        <f t="shared" si="38"/>
        <v>0</v>
      </c>
      <c r="AO102" s="2">
        <f t="shared" si="38"/>
        <v>0</v>
      </c>
      <c r="AP102" s="2">
        <f t="shared" si="38"/>
        <v>0</v>
      </c>
      <c r="AQ102" s="2">
        <f t="shared" si="38"/>
        <v>0</v>
      </c>
      <c r="AR102" s="2">
        <f t="shared" si="38"/>
        <v>0</v>
      </c>
      <c r="AS102" s="2">
        <f t="shared" si="38"/>
        <v>0</v>
      </c>
      <c r="AT102" s="2">
        <f t="shared" si="27"/>
        <v>261100</v>
      </c>
      <c r="AU102" s="13">
        <f t="shared" si="27"/>
        <v>0</v>
      </c>
      <c r="AV102" s="2">
        <f t="shared" si="26"/>
        <v>261100</v>
      </c>
    </row>
    <row r="103" spans="1:52">
      <c r="A103" s="95" t="s">
        <v>32</v>
      </c>
      <c r="B103" s="96"/>
      <c r="C103" s="96"/>
      <c r="D103" s="96"/>
      <c r="E103" s="57"/>
      <c r="F103" s="57"/>
      <c r="G103" s="57">
        <v>261100</v>
      </c>
      <c r="H103" s="2">
        <v>0</v>
      </c>
      <c r="I103" s="57">
        <f t="shared" si="37"/>
        <v>261100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13">
        <v>0</v>
      </c>
      <c r="X103" s="2">
        <v>0</v>
      </c>
      <c r="Y103" s="57">
        <v>0</v>
      </c>
      <c r="Z103" s="57">
        <v>0</v>
      </c>
      <c r="AA103" s="57">
        <v>0</v>
      </c>
      <c r="AB103" s="57">
        <v>0</v>
      </c>
      <c r="AC103" s="2">
        <v>0</v>
      </c>
      <c r="AD103" s="2">
        <v>0</v>
      </c>
      <c r="AE103" s="57">
        <v>0</v>
      </c>
      <c r="AF103" s="2">
        <v>0</v>
      </c>
      <c r="AG103" s="2">
        <v>0</v>
      </c>
      <c r="AH103" s="57">
        <v>0</v>
      </c>
      <c r="AI103" s="2">
        <f t="shared" si="38"/>
        <v>0</v>
      </c>
      <c r="AJ103" s="2">
        <f t="shared" si="38"/>
        <v>0</v>
      </c>
      <c r="AK103" s="2">
        <f t="shared" si="38"/>
        <v>0</v>
      </c>
      <c r="AL103" s="2">
        <f t="shared" si="38"/>
        <v>0</v>
      </c>
      <c r="AM103" s="2">
        <f t="shared" si="38"/>
        <v>0</v>
      </c>
      <c r="AN103" s="2">
        <f t="shared" si="38"/>
        <v>0</v>
      </c>
      <c r="AO103" s="2">
        <f t="shared" si="38"/>
        <v>0</v>
      </c>
      <c r="AP103" s="2">
        <f t="shared" si="38"/>
        <v>0</v>
      </c>
      <c r="AQ103" s="2">
        <f t="shared" si="38"/>
        <v>0</v>
      </c>
      <c r="AR103" s="2">
        <f t="shared" si="38"/>
        <v>0</v>
      </c>
      <c r="AS103" s="2">
        <f t="shared" si="38"/>
        <v>0</v>
      </c>
      <c r="AT103" s="2">
        <f t="shared" si="27"/>
        <v>261100</v>
      </c>
      <c r="AU103" s="13">
        <f t="shared" si="27"/>
        <v>0</v>
      </c>
      <c r="AV103" s="2">
        <f t="shared" si="26"/>
        <v>261100</v>
      </c>
    </row>
    <row r="104" spans="1:52">
      <c r="A104" s="95" t="s">
        <v>34</v>
      </c>
      <c r="B104" s="96"/>
      <c r="C104" s="96"/>
      <c r="D104" s="96"/>
      <c r="E104" s="57"/>
      <c r="F104" s="57"/>
      <c r="G104" s="57">
        <v>261100</v>
      </c>
      <c r="H104" s="2">
        <v>0</v>
      </c>
      <c r="I104" s="57">
        <f t="shared" si="37"/>
        <v>261100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13">
        <v>0</v>
      </c>
      <c r="X104" s="2">
        <v>0</v>
      </c>
      <c r="Y104" s="57">
        <v>0</v>
      </c>
      <c r="Z104" s="57">
        <v>0</v>
      </c>
      <c r="AA104" s="57">
        <v>0</v>
      </c>
      <c r="AB104" s="57">
        <v>0</v>
      </c>
      <c r="AC104" s="2">
        <v>0</v>
      </c>
      <c r="AD104" s="2">
        <v>0</v>
      </c>
      <c r="AE104" s="57">
        <v>0</v>
      </c>
      <c r="AF104" s="2">
        <v>0</v>
      </c>
      <c r="AG104" s="2">
        <v>0</v>
      </c>
      <c r="AH104" s="57">
        <v>0</v>
      </c>
      <c r="AI104" s="2">
        <f t="shared" si="38"/>
        <v>0</v>
      </c>
      <c r="AJ104" s="2">
        <f t="shared" si="38"/>
        <v>0</v>
      </c>
      <c r="AK104" s="2">
        <f t="shared" si="38"/>
        <v>0</v>
      </c>
      <c r="AL104" s="2">
        <f t="shared" si="38"/>
        <v>0</v>
      </c>
      <c r="AM104" s="2">
        <f t="shared" si="38"/>
        <v>0</v>
      </c>
      <c r="AN104" s="2">
        <f t="shared" si="38"/>
        <v>0</v>
      </c>
      <c r="AO104" s="2">
        <f t="shared" si="38"/>
        <v>0</v>
      </c>
      <c r="AP104" s="2">
        <f t="shared" si="38"/>
        <v>0</v>
      </c>
      <c r="AQ104" s="2">
        <f t="shared" si="38"/>
        <v>0</v>
      </c>
      <c r="AR104" s="2">
        <f t="shared" si="38"/>
        <v>0</v>
      </c>
      <c r="AS104" s="2">
        <f t="shared" si="38"/>
        <v>0</v>
      </c>
      <c r="AT104" s="2">
        <f t="shared" si="27"/>
        <v>261100</v>
      </c>
      <c r="AU104" s="13">
        <f t="shared" si="27"/>
        <v>0</v>
      </c>
      <c r="AV104" s="2">
        <f t="shared" si="26"/>
        <v>261100</v>
      </c>
    </row>
    <row r="105" spans="1:52" s="15" customFormat="1" ht="45">
      <c r="B105" s="15" t="s">
        <v>227</v>
      </c>
      <c r="C105" s="62" t="s">
        <v>128</v>
      </c>
      <c r="D105" s="19" t="s">
        <v>228</v>
      </c>
      <c r="E105" s="58"/>
      <c r="F105" s="58"/>
      <c r="G105" s="58">
        <v>80000</v>
      </c>
      <c r="H105" s="20">
        <v>0</v>
      </c>
      <c r="I105" s="58">
        <f>G105+H105</f>
        <v>80000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20">
        <v>0</v>
      </c>
      <c r="X105" s="20">
        <v>0</v>
      </c>
      <c r="Y105" s="58">
        <v>0</v>
      </c>
      <c r="Z105" s="58">
        <v>0</v>
      </c>
      <c r="AA105" s="58">
        <v>0</v>
      </c>
      <c r="AB105" s="58">
        <v>0</v>
      </c>
      <c r="AC105" s="20">
        <v>0</v>
      </c>
      <c r="AD105" s="20">
        <v>0</v>
      </c>
      <c r="AE105" s="58">
        <v>0</v>
      </c>
      <c r="AF105" s="20">
        <v>0</v>
      </c>
      <c r="AG105" s="20">
        <v>0</v>
      </c>
      <c r="AH105" s="58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f t="shared" si="27"/>
        <v>80000</v>
      </c>
      <c r="AU105" s="21">
        <f t="shared" si="27"/>
        <v>0</v>
      </c>
      <c r="AV105" s="20">
        <f t="shared" si="26"/>
        <v>80000</v>
      </c>
      <c r="AW105" s="15" t="s">
        <v>229</v>
      </c>
      <c r="AX105" s="15" t="s">
        <v>38</v>
      </c>
      <c r="AY105" s="15" t="s">
        <v>230</v>
      </c>
      <c r="AZ105" s="15" t="s">
        <v>40</v>
      </c>
    </row>
    <row r="106" spans="1:52">
      <c r="C106" s="12">
        <v>32231</v>
      </c>
      <c r="D106" s="15" t="s">
        <v>80</v>
      </c>
      <c r="E106" s="59"/>
      <c r="F106" s="59"/>
      <c r="G106" s="58">
        <v>45600</v>
      </c>
      <c r="H106" s="21">
        <v>0</v>
      </c>
      <c r="I106" s="58">
        <f t="shared" ref="I106:I112" si="39">G106+H106</f>
        <v>45600</v>
      </c>
      <c r="J106" s="59">
        <v>0</v>
      </c>
      <c r="K106" s="58">
        <v>0</v>
      </c>
      <c r="L106" s="59">
        <v>0</v>
      </c>
      <c r="M106" s="59">
        <v>0</v>
      </c>
      <c r="N106" s="58">
        <v>0</v>
      </c>
      <c r="O106" s="59">
        <v>0</v>
      </c>
      <c r="P106" s="59">
        <v>0</v>
      </c>
      <c r="Q106" s="58">
        <v>0</v>
      </c>
      <c r="R106" s="59">
        <v>0</v>
      </c>
      <c r="S106" s="59">
        <v>0</v>
      </c>
      <c r="T106" s="58">
        <v>0</v>
      </c>
      <c r="U106" s="59">
        <v>0</v>
      </c>
      <c r="V106" s="59">
        <v>0</v>
      </c>
      <c r="W106" s="21">
        <v>0</v>
      </c>
      <c r="X106" s="21">
        <v>0</v>
      </c>
      <c r="Y106" s="59">
        <v>0</v>
      </c>
      <c r="Z106" s="58">
        <v>0</v>
      </c>
      <c r="AA106" s="59">
        <v>0</v>
      </c>
      <c r="AB106" s="59">
        <v>0</v>
      </c>
      <c r="AC106" s="21">
        <v>0</v>
      </c>
      <c r="AD106" s="21">
        <v>0</v>
      </c>
      <c r="AE106" s="59">
        <v>0</v>
      </c>
      <c r="AF106" s="21">
        <v>0</v>
      </c>
      <c r="AG106" s="21">
        <v>0</v>
      </c>
      <c r="AH106" s="59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0">
        <f t="shared" si="27"/>
        <v>45600</v>
      </c>
      <c r="AU106" s="21">
        <f t="shared" si="27"/>
        <v>0</v>
      </c>
      <c r="AV106" s="20">
        <f t="shared" si="26"/>
        <v>45600</v>
      </c>
    </row>
    <row r="107" spans="1:52">
      <c r="C107" s="12">
        <v>32233</v>
      </c>
      <c r="D107" s="15" t="s">
        <v>83</v>
      </c>
      <c r="E107" s="59"/>
      <c r="F107" s="59"/>
      <c r="G107" s="58">
        <v>90000</v>
      </c>
      <c r="H107" s="21">
        <v>0</v>
      </c>
      <c r="I107" s="58">
        <f t="shared" si="39"/>
        <v>90000</v>
      </c>
      <c r="J107" s="59">
        <v>0</v>
      </c>
      <c r="K107" s="58">
        <v>0</v>
      </c>
      <c r="L107" s="59">
        <v>0</v>
      </c>
      <c r="M107" s="59">
        <v>0</v>
      </c>
      <c r="N107" s="58">
        <v>0</v>
      </c>
      <c r="O107" s="59">
        <v>0</v>
      </c>
      <c r="P107" s="59">
        <v>0</v>
      </c>
      <c r="Q107" s="58">
        <v>0</v>
      </c>
      <c r="R107" s="59">
        <v>0</v>
      </c>
      <c r="S107" s="59">
        <v>0</v>
      </c>
      <c r="T107" s="58">
        <v>0</v>
      </c>
      <c r="U107" s="59">
        <v>0</v>
      </c>
      <c r="V107" s="59">
        <v>0</v>
      </c>
      <c r="W107" s="21">
        <v>0</v>
      </c>
      <c r="X107" s="21">
        <v>0</v>
      </c>
      <c r="Y107" s="59">
        <v>0</v>
      </c>
      <c r="Z107" s="58">
        <v>0</v>
      </c>
      <c r="AA107" s="59">
        <v>0</v>
      </c>
      <c r="AB107" s="59">
        <v>0</v>
      </c>
      <c r="AC107" s="21">
        <v>0</v>
      </c>
      <c r="AD107" s="21">
        <v>0</v>
      </c>
      <c r="AE107" s="59">
        <v>0</v>
      </c>
      <c r="AF107" s="21">
        <v>0</v>
      </c>
      <c r="AG107" s="21">
        <v>0</v>
      </c>
      <c r="AH107" s="59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0">
        <f t="shared" si="27"/>
        <v>90000</v>
      </c>
      <c r="AU107" s="21">
        <f t="shared" si="27"/>
        <v>0</v>
      </c>
      <c r="AV107" s="20">
        <f t="shared" si="26"/>
        <v>90000</v>
      </c>
    </row>
    <row r="108" spans="1:52">
      <c r="C108" s="12">
        <v>32341</v>
      </c>
      <c r="D108" s="15" t="s">
        <v>115</v>
      </c>
      <c r="E108" s="59"/>
      <c r="F108" s="59"/>
      <c r="G108" s="58">
        <v>8300</v>
      </c>
      <c r="H108" s="21">
        <v>0</v>
      </c>
      <c r="I108" s="58">
        <f t="shared" si="39"/>
        <v>8300</v>
      </c>
      <c r="J108" s="59">
        <v>0</v>
      </c>
      <c r="K108" s="58">
        <v>0</v>
      </c>
      <c r="L108" s="59">
        <v>0</v>
      </c>
      <c r="M108" s="59">
        <v>0</v>
      </c>
      <c r="N108" s="58">
        <v>0</v>
      </c>
      <c r="O108" s="59">
        <v>0</v>
      </c>
      <c r="P108" s="59">
        <v>0</v>
      </c>
      <c r="Q108" s="58">
        <v>0</v>
      </c>
      <c r="R108" s="59">
        <v>0</v>
      </c>
      <c r="S108" s="59">
        <v>0</v>
      </c>
      <c r="T108" s="58">
        <v>0</v>
      </c>
      <c r="U108" s="59">
        <v>0</v>
      </c>
      <c r="V108" s="59">
        <v>0</v>
      </c>
      <c r="W108" s="21">
        <v>0</v>
      </c>
      <c r="X108" s="21">
        <v>0</v>
      </c>
      <c r="Y108" s="59">
        <v>0</v>
      </c>
      <c r="Z108" s="58">
        <v>0</v>
      </c>
      <c r="AA108" s="59">
        <v>0</v>
      </c>
      <c r="AB108" s="59">
        <v>0</v>
      </c>
      <c r="AC108" s="21">
        <v>0</v>
      </c>
      <c r="AD108" s="21">
        <v>0</v>
      </c>
      <c r="AE108" s="59">
        <v>0</v>
      </c>
      <c r="AF108" s="21">
        <v>0</v>
      </c>
      <c r="AG108" s="21">
        <v>0</v>
      </c>
      <c r="AH108" s="59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0">
        <f t="shared" si="27"/>
        <v>8300</v>
      </c>
      <c r="AU108" s="21">
        <f t="shared" si="27"/>
        <v>0</v>
      </c>
      <c r="AV108" s="20">
        <f t="shared" si="26"/>
        <v>8300</v>
      </c>
    </row>
    <row r="109" spans="1:52">
      <c r="C109" s="12">
        <v>32342</v>
      </c>
      <c r="D109" s="15" t="s">
        <v>118</v>
      </c>
      <c r="E109" s="59"/>
      <c r="F109" s="59"/>
      <c r="G109" s="58">
        <v>600</v>
      </c>
      <c r="H109" s="21">
        <v>0</v>
      </c>
      <c r="I109" s="58">
        <f t="shared" si="39"/>
        <v>600</v>
      </c>
      <c r="J109" s="59">
        <v>0</v>
      </c>
      <c r="K109" s="58">
        <v>0</v>
      </c>
      <c r="L109" s="59">
        <v>0</v>
      </c>
      <c r="M109" s="59">
        <v>0</v>
      </c>
      <c r="N109" s="58">
        <v>0</v>
      </c>
      <c r="O109" s="59">
        <v>0</v>
      </c>
      <c r="P109" s="59">
        <v>0</v>
      </c>
      <c r="Q109" s="58">
        <v>0</v>
      </c>
      <c r="R109" s="59">
        <v>0</v>
      </c>
      <c r="S109" s="59">
        <v>0</v>
      </c>
      <c r="T109" s="58">
        <v>0</v>
      </c>
      <c r="U109" s="59">
        <v>0</v>
      </c>
      <c r="V109" s="59">
        <v>0</v>
      </c>
      <c r="W109" s="21">
        <v>0</v>
      </c>
      <c r="X109" s="21">
        <v>0</v>
      </c>
      <c r="Y109" s="59">
        <v>0</v>
      </c>
      <c r="Z109" s="58">
        <v>0</v>
      </c>
      <c r="AA109" s="59">
        <v>0</v>
      </c>
      <c r="AB109" s="59">
        <v>0</v>
      </c>
      <c r="AC109" s="21">
        <v>0</v>
      </c>
      <c r="AD109" s="21">
        <v>0</v>
      </c>
      <c r="AE109" s="59">
        <v>0</v>
      </c>
      <c r="AF109" s="21">
        <v>0</v>
      </c>
      <c r="AG109" s="21">
        <v>0</v>
      </c>
      <c r="AH109" s="59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0">
        <f t="shared" si="27"/>
        <v>600</v>
      </c>
      <c r="AU109" s="21">
        <f t="shared" si="27"/>
        <v>0</v>
      </c>
      <c r="AV109" s="20">
        <f t="shared" si="26"/>
        <v>600</v>
      </c>
    </row>
    <row r="110" spans="1:52">
      <c r="C110" s="12">
        <v>32349</v>
      </c>
      <c r="D110" s="15" t="s">
        <v>127</v>
      </c>
      <c r="E110" s="59"/>
      <c r="F110" s="59"/>
      <c r="G110" s="58">
        <v>34000</v>
      </c>
      <c r="H110" s="21">
        <v>0</v>
      </c>
      <c r="I110" s="58">
        <f t="shared" si="39"/>
        <v>34000</v>
      </c>
      <c r="J110" s="59">
        <v>0</v>
      </c>
      <c r="K110" s="58">
        <v>0</v>
      </c>
      <c r="L110" s="59">
        <v>0</v>
      </c>
      <c r="M110" s="59">
        <v>0</v>
      </c>
      <c r="N110" s="58">
        <v>0</v>
      </c>
      <c r="O110" s="59">
        <v>0</v>
      </c>
      <c r="P110" s="59">
        <v>0</v>
      </c>
      <c r="Q110" s="58">
        <v>0</v>
      </c>
      <c r="R110" s="59">
        <v>0</v>
      </c>
      <c r="S110" s="59">
        <v>0</v>
      </c>
      <c r="T110" s="58">
        <v>0</v>
      </c>
      <c r="U110" s="59">
        <v>0</v>
      </c>
      <c r="V110" s="59">
        <v>0</v>
      </c>
      <c r="W110" s="21">
        <v>0</v>
      </c>
      <c r="X110" s="21">
        <v>0</v>
      </c>
      <c r="Y110" s="59">
        <v>0</v>
      </c>
      <c r="Z110" s="58">
        <v>0</v>
      </c>
      <c r="AA110" s="59">
        <v>0</v>
      </c>
      <c r="AB110" s="59">
        <v>0</v>
      </c>
      <c r="AC110" s="21">
        <v>0</v>
      </c>
      <c r="AD110" s="21">
        <v>0</v>
      </c>
      <c r="AE110" s="59">
        <v>0</v>
      </c>
      <c r="AF110" s="21">
        <v>0</v>
      </c>
      <c r="AG110" s="21">
        <v>0</v>
      </c>
      <c r="AH110" s="59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0">
        <f t="shared" si="27"/>
        <v>34000</v>
      </c>
      <c r="AU110" s="21">
        <f t="shared" si="27"/>
        <v>0</v>
      </c>
      <c r="AV110" s="20">
        <f t="shared" si="26"/>
        <v>34000</v>
      </c>
    </row>
    <row r="111" spans="1:52" ht="30">
      <c r="C111" s="12">
        <v>32396</v>
      </c>
      <c r="D111" s="16" t="s">
        <v>275</v>
      </c>
      <c r="E111" s="59"/>
      <c r="F111" s="59"/>
      <c r="G111" s="58">
        <v>2600</v>
      </c>
      <c r="H111" s="21">
        <v>0</v>
      </c>
      <c r="I111" s="58">
        <f t="shared" si="39"/>
        <v>2600</v>
      </c>
      <c r="J111" s="59">
        <v>0</v>
      </c>
      <c r="K111" s="58">
        <v>0</v>
      </c>
      <c r="L111" s="59">
        <v>0</v>
      </c>
      <c r="M111" s="59">
        <v>0</v>
      </c>
      <c r="N111" s="58">
        <v>0</v>
      </c>
      <c r="O111" s="59">
        <v>0</v>
      </c>
      <c r="P111" s="59">
        <v>0</v>
      </c>
      <c r="Q111" s="58">
        <v>0</v>
      </c>
      <c r="R111" s="59">
        <v>0</v>
      </c>
      <c r="S111" s="59">
        <v>0</v>
      </c>
      <c r="T111" s="58">
        <v>0</v>
      </c>
      <c r="U111" s="59">
        <v>0</v>
      </c>
      <c r="V111" s="59">
        <v>0</v>
      </c>
      <c r="W111" s="21">
        <v>0</v>
      </c>
      <c r="X111" s="21">
        <v>0</v>
      </c>
      <c r="Y111" s="59">
        <v>0</v>
      </c>
      <c r="Z111" s="58">
        <v>0</v>
      </c>
      <c r="AA111" s="59">
        <v>0</v>
      </c>
      <c r="AB111" s="59">
        <v>0</v>
      </c>
      <c r="AC111" s="21">
        <v>0</v>
      </c>
      <c r="AD111" s="21">
        <v>0</v>
      </c>
      <c r="AE111" s="59">
        <v>0</v>
      </c>
      <c r="AF111" s="21">
        <v>0</v>
      </c>
      <c r="AG111" s="21">
        <v>0</v>
      </c>
      <c r="AH111" s="59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0">
        <f t="shared" si="27"/>
        <v>2600</v>
      </c>
      <c r="AU111" s="21">
        <f t="shared" si="27"/>
        <v>0</v>
      </c>
      <c r="AV111" s="20">
        <f t="shared" si="26"/>
        <v>2600</v>
      </c>
    </row>
    <row r="112" spans="1:52">
      <c r="E112" s="60"/>
      <c r="F112" s="60"/>
      <c r="G112" s="60">
        <v>0</v>
      </c>
      <c r="H112" s="21">
        <v>0</v>
      </c>
      <c r="I112" s="60">
        <f t="shared" si="39"/>
        <v>0</v>
      </c>
      <c r="J112" s="59">
        <v>0</v>
      </c>
      <c r="K112" s="58">
        <v>0</v>
      </c>
      <c r="L112" s="59">
        <v>0</v>
      </c>
      <c r="M112" s="59">
        <v>0</v>
      </c>
      <c r="N112" s="58">
        <v>0</v>
      </c>
      <c r="O112" s="59">
        <v>0</v>
      </c>
      <c r="P112" s="59">
        <v>0</v>
      </c>
      <c r="Q112" s="58">
        <v>0</v>
      </c>
      <c r="R112" s="59">
        <v>0</v>
      </c>
      <c r="S112" s="59">
        <v>0</v>
      </c>
      <c r="T112" s="58">
        <v>0</v>
      </c>
      <c r="U112" s="59">
        <v>0</v>
      </c>
      <c r="V112" s="59">
        <v>0</v>
      </c>
      <c r="W112" s="21">
        <v>0</v>
      </c>
      <c r="X112" s="21">
        <v>0</v>
      </c>
      <c r="Y112" s="59">
        <v>0</v>
      </c>
      <c r="Z112" s="58">
        <v>0</v>
      </c>
      <c r="AA112" s="59">
        <v>0</v>
      </c>
      <c r="AB112" s="59">
        <v>0</v>
      </c>
      <c r="AC112" s="21">
        <v>0</v>
      </c>
      <c r="AD112" s="21">
        <v>0</v>
      </c>
      <c r="AE112" s="59">
        <v>0</v>
      </c>
      <c r="AF112" s="21">
        <v>0</v>
      </c>
      <c r="AG112" s="21">
        <v>0</v>
      </c>
      <c r="AH112" s="59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0">
        <f t="shared" si="27"/>
        <v>0</v>
      </c>
      <c r="AU112" s="21">
        <f t="shared" si="27"/>
        <v>0</v>
      </c>
      <c r="AV112" s="20">
        <f t="shared" si="26"/>
        <v>0</v>
      </c>
    </row>
    <row r="113" spans="1:48" s="27" customFormat="1" ht="29.25" customHeight="1">
      <c r="A113" s="98" t="s">
        <v>276</v>
      </c>
      <c r="B113" s="98"/>
      <c r="C113" s="98"/>
      <c r="D113" s="98"/>
      <c r="E113" s="61"/>
      <c r="F113" s="61"/>
      <c r="G113" s="57">
        <v>100965</v>
      </c>
      <c r="H113" s="13">
        <f>H116+H118+H120+H121+H122+H123</f>
        <v>0</v>
      </c>
      <c r="I113" s="57">
        <f>G113+H113</f>
        <v>100965</v>
      </c>
      <c r="J113" s="61">
        <v>0</v>
      </c>
      <c r="K113" s="57">
        <v>0</v>
      </c>
      <c r="L113" s="61">
        <v>0</v>
      </c>
      <c r="M113" s="61">
        <v>0</v>
      </c>
      <c r="N113" s="57">
        <v>0</v>
      </c>
      <c r="O113" s="61">
        <v>0</v>
      </c>
      <c r="P113" s="61">
        <v>0</v>
      </c>
      <c r="Q113" s="57">
        <v>0</v>
      </c>
      <c r="R113" s="61">
        <v>0</v>
      </c>
      <c r="S113" s="61">
        <v>0</v>
      </c>
      <c r="T113" s="57">
        <v>0</v>
      </c>
      <c r="U113" s="61">
        <v>0</v>
      </c>
      <c r="V113" s="61">
        <v>0</v>
      </c>
      <c r="W113" s="13">
        <v>0</v>
      </c>
      <c r="X113" s="13">
        <v>0</v>
      </c>
      <c r="Y113" s="61">
        <v>0</v>
      </c>
      <c r="Z113" s="57">
        <v>0</v>
      </c>
      <c r="AA113" s="61">
        <v>0</v>
      </c>
      <c r="AB113" s="61">
        <v>0</v>
      </c>
      <c r="AC113" s="13">
        <v>0</v>
      </c>
      <c r="AD113" s="13">
        <v>0</v>
      </c>
      <c r="AE113" s="61">
        <v>0</v>
      </c>
      <c r="AF113" s="13">
        <v>0</v>
      </c>
      <c r="AG113" s="13">
        <v>0</v>
      </c>
      <c r="AH113" s="61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2">
        <f t="shared" si="27"/>
        <v>100965</v>
      </c>
      <c r="AU113" s="13">
        <f t="shared" si="27"/>
        <v>0</v>
      </c>
      <c r="AV113" s="2">
        <f t="shared" si="26"/>
        <v>100965</v>
      </c>
    </row>
    <row r="114" spans="1:48">
      <c r="C114" s="12">
        <v>32334</v>
      </c>
      <c r="D114" s="15" t="s">
        <v>278</v>
      </c>
      <c r="E114" s="59"/>
      <c r="F114" s="59"/>
      <c r="G114" s="58">
        <v>5625</v>
      </c>
      <c r="H114" s="21">
        <v>0</v>
      </c>
      <c r="I114" s="58">
        <f>G114+H114</f>
        <v>5625</v>
      </c>
      <c r="J114" s="59">
        <v>0</v>
      </c>
      <c r="K114" s="58">
        <v>0</v>
      </c>
      <c r="L114" s="59">
        <v>0</v>
      </c>
      <c r="M114" s="59">
        <v>0</v>
      </c>
      <c r="N114" s="58">
        <v>0</v>
      </c>
      <c r="O114" s="59">
        <v>0</v>
      </c>
      <c r="P114" s="59">
        <v>0</v>
      </c>
      <c r="Q114" s="58">
        <v>0</v>
      </c>
      <c r="R114" s="59">
        <v>0</v>
      </c>
      <c r="S114" s="59">
        <v>0</v>
      </c>
      <c r="T114" s="58">
        <v>0</v>
      </c>
      <c r="U114" s="59">
        <v>0</v>
      </c>
      <c r="V114" s="59">
        <v>0</v>
      </c>
      <c r="W114" s="21">
        <v>0</v>
      </c>
      <c r="X114" s="21">
        <v>0</v>
      </c>
      <c r="Y114" s="59">
        <v>0</v>
      </c>
      <c r="Z114" s="58">
        <v>0</v>
      </c>
      <c r="AA114" s="59">
        <v>0</v>
      </c>
      <c r="AB114" s="59">
        <v>0</v>
      </c>
      <c r="AC114" s="21">
        <v>0</v>
      </c>
      <c r="AD114" s="21">
        <v>0</v>
      </c>
      <c r="AE114" s="59">
        <v>0</v>
      </c>
      <c r="AF114" s="21">
        <v>0</v>
      </c>
      <c r="AG114" s="21">
        <v>0</v>
      </c>
      <c r="AH114" s="59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0">
        <f t="shared" si="27"/>
        <v>5625</v>
      </c>
      <c r="AU114" s="21">
        <f t="shared" si="27"/>
        <v>0</v>
      </c>
      <c r="AV114" s="20">
        <f t="shared" si="26"/>
        <v>5625</v>
      </c>
    </row>
    <row r="115" spans="1:48">
      <c r="C115" s="12">
        <v>32339</v>
      </c>
      <c r="D115" s="15" t="s">
        <v>277</v>
      </c>
      <c r="E115" s="59"/>
      <c r="F115" s="59"/>
      <c r="G115" s="58">
        <v>22090</v>
      </c>
      <c r="H115" s="21">
        <v>0</v>
      </c>
      <c r="I115" s="58">
        <f t="shared" ref="I115:I123" si="40">G115+H115</f>
        <v>22090</v>
      </c>
      <c r="J115" s="59">
        <v>0</v>
      </c>
      <c r="K115" s="58">
        <v>0</v>
      </c>
      <c r="L115" s="59">
        <v>0</v>
      </c>
      <c r="M115" s="59">
        <v>0</v>
      </c>
      <c r="N115" s="58">
        <v>0</v>
      </c>
      <c r="O115" s="59">
        <v>0</v>
      </c>
      <c r="P115" s="59">
        <v>0</v>
      </c>
      <c r="Q115" s="58">
        <v>0</v>
      </c>
      <c r="R115" s="59">
        <v>0</v>
      </c>
      <c r="S115" s="59">
        <v>0</v>
      </c>
      <c r="T115" s="58">
        <v>0</v>
      </c>
      <c r="U115" s="59">
        <v>0</v>
      </c>
      <c r="V115" s="59">
        <v>0</v>
      </c>
      <c r="W115" s="21">
        <v>0</v>
      </c>
      <c r="X115" s="21">
        <v>0</v>
      </c>
      <c r="Y115" s="59">
        <v>0</v>
      </c>
      <c r="Z115" s="58">
        <v>0</v>
      </c>
      <c r="AA115" s="59">
        <v>0</v>
      </c>
      <c r="AB115" s="59">
        <v>0</v>
      </c>
      <c r="AC115" s="21">
        <v>0</v>
      </c>
      <c r="AD115" s="21">
        <v>0</v>
      </c>
      <c r="AE115" s="59">
        <v>0</v>
      </c>
      <c r="AF115" s="21">
        <v>0</v>
      </c>
      <c r="AG115" s="21">
        <v>0</v>
      </c>
      <c r="AH115" s="59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0">
        <f t="shared" si="27"/>
        <v>22090</v>
      </c>
      <c r="AU115" s="21">
        <f t="shared" si="27"/>
        <v>0</v>
      </c>
      <c r="AV115" s="20">
        <f t="shared" si="26"/>
        <v>22090</v>
      </c>
    </row>
    <row r="116" spans="1:48">
      <c r="C116" s="12">
        <v>32372</v>
      </c>
      <c r="D116" s="15" t="s">
        <v>279</v>
      </c>
      <c r="E116" s="59"/>
      <c r="F116" s="59"/>
      <c r="G116" s="58">
        <v>52000</v>
      </c>
      <c r="H116" s="21">
        <v>-13644.33</v>
      </c>
      <c r="I116" s="58">
        <f t="shared" si="40"/>
        <v>38355.67</v>
      </c>
      <c r="J116" s="59">
        <v>0</v>
      </c>
      <c r="K116" s="58">
        <v>0</v>
      </c>
      <c r="L116" s="59">
        <v>0</v>
      </c>
      <c r="M116" s="59">
        <v>0</v>
      </c>
      <c r="N116" s="58">
        <v>0</v>
      </c>
      <c r="O116" s="59">
        <v>0</v>
      </c>
      <c r="P116" s="59">
        <v>0</v>
      </c>
      <c r="Q116" s="58">
        <v>0</v>
      </c>
      <c r="R116" s="59">
        <v>0</v>
      </c>
      <c r="S116" s="59">
        <v>0</v>
      </c>
      <c r="T116" s="58">
        <v>0</v>
      </c>
      <c r="U116" s="59">
        <v>0</v>
      </c>
      <c r="V116" s="59">
        <v>0</v>
      </c>
      <c r="W116" s="21">
        <v>0</v>
      </c>
      <c r="X116" s="21">
        <v>0</v>
      </c>
      <c r="Y116" s="59">
        <v>0</v>
      </c>
      <c r="Z116" s="58">
        <v>0</v>
      </c>
      <c r="AA116" s="59">
        <v>0</v>
      </c>
      <c r="AB116" s="59">
        <v>0</v>
      </c>
      <c r="AC116" s="21">
        <v>0</v>
      </c>
      <c r="AD116" s="21">
        <v>0</v>
      </c>
      <c r="AE116" s="59">
        <v>0</v>
      </c>
      <c r="AF116" s="21">
        <v>0</v>
      </c>
      <c r="AG116" s="21">
        <v>0</v>
      </c>
      <c r="AH116" s="59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0">
        <f t="shared" si="27"/>
        <v>52000</v>
      </c>
      <c r="AU116" s="21">
        <f t="shared" si="27"/>
        <v>-13644.33</v>
      </c>
      <c r="AV116" s="20">
        <f t="shared" si="26"/>
        <v>38355.67</v>
      </c>
    </row>
    <row r="117" spans="1:48">
      <c r="C117" s="12">
        <v>32391</v>
      </c>
      <c r="D117" s="15" t="s">
        <v>280</v>
      </c>
      <c r="E117" s="59"/>
      <c r="F117" s="59"/>
      <c r="G117" s="58">
        <v>11100</v>
      </c>
      <c r="H117" s="21">
        <v>0</v>
      </c>
      <c r="I117" s="58">
        <f t="shared" si="40"/>
        <v>11100</v>
      </c>
      <c r="J117" s="59">
        <v>0</v>
      </c>
      <c r="K117" s="58">
        <v>0</v>
      </c>
      <c r="L117" s="59">
        <v>0</v>
      </c>
      <c r="M117" s="59">
        <v>0</v>
      </c>
      <c r="N117" s="58">
        <v>0</v>
      </c>
      <c r="O117" s="59">
        <v>0</v>
      </c>
      <c r="P117" s="59">
        <v>0</v>
      </c>
      <c r="Q117" s="58">
        <v>0</v>
      </c>
      <c r="R117" s="59">
        <v>0</v>
      </c>
      <c r="S117" s="59">
        <v>0</v>
      </c>
      <c r="T117" s="58">
        <v>0</v>
      </c>
      <c r="U117" s="59">
        <v>0</v>
      </c>
      <c r="V117" s="59">
        <v>0</v>
      </c>
      <c r="W117" s="21">
        <v>0</v>
      </c>
      <c r="X117" s="21">
        <v>0</v>
      </c>
      <c r="Y117" s="59">
        <v>0</v>
      </c>
      <c r="Z117" s="58">
        <v>0</v>
      </c>
      <c r="AA117" s="59">
        <v>0</v>
      </c>
      <c r="AB117" s="59">
        <v>0</v>
      </c>
      <c r="AC117" s="21">
        <v>0</v>
      </c>
      <c r="AD117" s="21">
        <v>0</v>
      </c>
      <c r="AE117" s="59">
        <v>0</v>
      </c>
      <c r="AF117" s="21">
        <v>0</v>
      </c>
      <c r="AG117" s="21">
        <v>0</v>
      </c>
      <c r="AH117" s="59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0">
        <f t="shared" si="27"/>
        <v>11100</v>
      </c>
      <c r="AU117" s="21">
        <f t="shared" si="27"/>
        <v>0</v>
      </c>
      <c r="AV117" s="20">
        <f t="shared" si="26"/>
        <v>11100</v>
      </c>
    </row>
    <row r="118" spans="1:48">
      <c r="C118" s="12">
        <v>32392</v>
      </c>
      <c r="D118" s="15" t="s">
        <v>281</v>
      </c>
      <c r="E118" s="59"/>
      <c r="F118" s="59"/>
      <c r="G118" s="58">
        <v>5000</v>
      </c>
      <c r="H118" s="21">
        <v>6550</v>
      </c>
      <c r="I118" s="58">
        <f t="shared" si="40"/>
        <v>11550</v>
      </c>
      <c r="J118" s="59">
        <v>0</v>
      </c>
      <c r="K118" s="58">
        <v>0</v>
      </c>
      <c r="L118" s="59">
        <v>0</v>
      </c>
      <c r="M118" s="59">
        <v>0</v>
      </c>
      <c r="N118" s="58">
        <v>0</v>
      </c>
      <c r="O118" s="59">
        <v>0</v>
      </c>
      <c r="P118" s="59">
        <v>0</v>
      </c>
      <c r="Q118" s="58">
        <v>0</v>
      </c>
      <c r="R118" s="59">
        <v>0</v>
      </c>
      <c r="S118" s="59">
        <v>0</v>
      </c>
      <c r="T118" s="58">
        <v>0</v>
      </c>
      <c r="U118" s="59">
        <v>0</v>
      </c>
      <c r="V118" s="59">
        <v>0</v>
      </c>
      <c r="W118" s="21">
        <v>0</v>
      </c>
      <c r="X118" s="21">
        <v>0</v>
      </c>
      <c r="Y118" s="59">
        <v>0</v>
      </c>
      <c r="Z118" s="58">
        <v>0</v>
      </c>
      <c r="AA118" s="59">
        <v>0</v>
      </c>
      <c r="AB118" s="59">
        <v>0</v>
      </c>
      <c r="AC118" s="21">
        <v>0</v>
      </c>
      <c r="AD118" s="21">
        <v>0</v>
      </c>
      <c r="AE118" s="59">
        <v>0</v>
      </c>
      <c r="AF118" s="21">
        <v>0</v>
      </c>
      <c r="AG118" s="21">
        <v>0</v>
      </c>
      <c r="AH118" s="59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0">
        <f t="shared" si="27"/>
        <v>5000</v>
      </c>
      <c r="AU118" s="21">
        <f t="shared" si="27"/>
        <v>6550</v>
      </c>
      <c r="AV118" s="20">
        <f t="shared" si="26"/>
        <v>11550</v>
      </c>
    </row>
    <row r="119" spans="1:48">
      <c r="C119" s="12">
        <v>32399</v>
      </c>
      <c r="D119" s="15" t="s">
        <v>282</v>
      </c>
      <c r="E119" s="59"/>
      <c r="F119" s="59"/>
      <c r="G119" s="58">
        <v>5150</v>
      </c>
      <c r="H119" s="21">
        <v>0</v>
      </c>
      <c r="I119" s="58">
        <f t="shared" si="40"/>
        <v>5150</v>
      </c>
      <c r="J119" s="59">
        <v>0</v>
      </c>
      <c r="K119" s="58">
        <v>0</v>
      </c>
      <c r="L119" s="59">
        <v>0</v>
      </c>
      <c r="M119" s="59">
        <v>0</v>
      </c>
      <c r="N119" s="58">
        <v>0</v>
      </c>
      <c r="O119" s="59">
        <v>0</v>
      </c>
      <c r="P119" s="59">
        <v>0</v>
      </c>
      <c r="Q119" s="58">
        <v>0</v>
      </c>
      <c r="R119" s="59">
        <v>0</v>
      </c>
      <c r="S119" s="59">
        <v>0</v>
      </c>
      <c r="T119" s="58">
        <v>0</v>
      </c>
      <c r="U119" s="59">
        <v>0</v>
      </c>
      <c r="V119" s="59">
        <v>0</v>
      </c>
      <c r="W119" s="21">
        <v>0</v>
      </c>
      <c r="X119" s="21">
        <v>0</v>
      </c>
      <c r="Y119" s="59">
        <v>0</v>
      </c>
      <c r="Z119" s="58">
        <v>0</v>
      </c>
      <c r="AA119" s="59">
        <v>0</v>
      </c>
      <c r="AB119" s="59">
        <v>0</v>
      </c>
      <c r="AC119" s="21">
        <v>0</v>
      </c>
      <c r="AD119" s="21">
        <v>0</v>
      </c>
      <c r="AE119" s="59">
        <v>0</v>
      </c>
      <c r="AF119" s="21">
        <v>0</v>
      </c>
      <c r="AG119" s="21">
        <v>0</v>
      </c>
      <c r="AH119" s="59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0">
        <f t="shared" si="27"/>
        <v>5150</v>
      </c>
      <c r="AU119" s="21">
        <f t="shared" si="27"/>
        <v>0</v>
      </c>
      <c r="AV119" s="20">
        <f t="shared" si="26"/>
        <v>5150</v>
      </c>
    </row>
    <row r="120" spans="1:48">
      <c r="C120" s="12">
        <v>32359</v>
      </c>
      <c r="D120" s="15" t="s">
        <v>298</v>
      </c>
      <c r="G120" s="99">
        <v>0</v>
      </c>
      <c r="H120">
        <v>185.96</v>
      </c>
      <c r="I120" s="58">
        <f t="shared" si="40"/>
        <v>185.96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  <c r="P120" s="100">
        <v>0</v>
      </c>
      <c r="Q120" s="100">
        <v>0</v>
      </c>
      <c r="R120" s="100">
        <v>0</v>
      </c>
      <c r="S120" s="100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0</v>
      </c>
      <c r="Y120" s="100">
        <v>0</v>
      </c>
      <c r="Z120" s="100">
        <v>0</v>
      </c>
      <c r="AA120" s="100">
        <v>0</v>
      </c>
      <c r="AB120" s="100">
        <v>0</v>
      </c>
      <c r="AC120" s="100">
        <v>0</v>
      </c>
      <c r="AD120" s="100">
        <v>0</v>
      </c>
      <c r="AE120" s="100">
        <v>0</v>
      </c>
      <c r="AF120" s="100">
        <v>0</v>
      </c>
      <c r="AG120" s="100">
        <v>0</v>
      </c>
      <c r="AH120" s="100">
        <v>0</v>
      </c>
      <c r="AI120" s="100">
        <v>0</v>
      </c>
      <c r="AJ120" s="100">
        <v>0</v>
      </c>
      <c r="AK120" s="100">
        <v>0</v>
      </c>
      <c r="AL120" s="100">
        <v>0</v>
      </c>
      <c r="AM120" s="100">
        <v>0</v>
      </c>
      <c r="AN120" s="100">
        <v>0</v>
      </c>
      <c r="AO120" s="100">
        <v>0</v>
      </c>
      <c r="AP120" s="100">
        <v>0</v>
      </c>
      <c r="AQ120" s="100">
        <v>0</v>
      </c>
      <c r="AR120" s="100">
        <v>0</v>
      </c>
      <c r="AS120" s="100">
        <v>0</v>
      </c>
      <c r="AT120" s="100">
        <v>0</v>
      </c>
      <c r="AU120" s="21">
        <f t="shared" ref="AU120:AU123" si="41">H120+K120+N120+Q120+T120+W120+Z120+AC120+AF120+AI120+AL120+AO120+AR120</f>
        <v>185.96</v>
      </c>
      <c r="AV120" s="20">
        <f t="shared" si="26"/>
        <v>185.96</v>
      </c>
    </row>
    <row r="121" spans="1:48">
      <c r="C121" s="12">
        <v>32395</v>
      </c>
      <c r="D121" s="15" t="s">
        <v>299</v>
      </c>
      <c r="G121" s="99">
        <v>0</v>
      </c>
      <c r="H121" s="21">
        <v>1545.25</v>
      </c>
      <c r="I121" s="99">
        <f t="shared" si="40"/>
        <v>1545.25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0</v>
      </c>
      <c r="AC121" s="100">
        <v>0</v>
      </c>
      <c r="AD121" s="100">
        <v>0</v>
      </c>
      <c r="AE121" s="100">
        <v>0</v>
      </c>
      <c r="AF121" s="100">
        <v>0</v>
      </c>
      <c r="AG121" s="100">
        <v>0</v>
      </c>
      <c r="AH121" s="100">
        <v>0</v>
      </c>
      <c r="AI121" s="100">
        <v>0</v>
      </c>
      <c r="AJ121" s="100">
        <v>0</v>
      </c>
      <c r="AK121" s="100">
        <v>0</v>
      </c>
      <c r="AL121" s="100">
        <v>0</v>
      </c>
      <c r="AM121" s="100">
        <v>0</v>
      </c>
      <c r="AN121" s="100"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0</v>
      </c>
      <c r="AT121" s="100">
        <v>0</v>
      </c>
      <c r="AU121" s="21">
        <f t="shared" si="41"/>
        <v>1545.25</v>
      </c>
      <c r="AV121" s="20">
        <f t="shared" si="26"/>
        <v>1545.25</v>
      </c>
    </row>
    <row r="122" spans="1:48">
      <c r="C122" s="12">
        <v>32411</v>
      </c>
      <c r="D122" s="15" t="s">
        <v>300</v>
      </c>
      <c r="G122" s="99">
        <v>0</v>
      </c>
      <c r="H122" s="21">
        <v>2723.12</v>
      </c>
      <c r="I122" s="99">
        <f t="shared" si="40"/>
        <v>2723.12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  <c r="Y122" s="100">
        <v>0</v>
      </c>
      <c r="Z122" s="100">
        <v>0</v>
      </c>
      <c r="AA122" s="100">
        <v>0</v>
      </c>
      <c r="AB122" s="100">
        <v>0</v>
      </c>
      <c r="AC122" s="100">
        <v>0</v>
      </c>
      <c r="AD122" s="100">
        <v>0</v>
      </c>
      <c r="AE122" s="100">
        <v>0</v>
      </c>
      <c r="AF122" s="100">
        <v>0</v>
      </c>
      <c r="AG122" s="100">
        <v>0</v>
      </c>
      <c r="AH122" s="100">
        <v>0</v>
      </c>
      <c r="AI122" s="100">
        <v>0</v>
      </c>
      <c r="AJ122" s="100">
        <v>0</v>
      </c>
      <c r="AK122" s="100">
        <v>0</v>
      </c>
      <c r="AL122" s="100">
        <v>0</v>
      </c>
      <c r="AM122" s="100">
        <v>0</v>
      </c>
      <c r="AN122" s="100">
        <v>0</v>
      </c>
      <c r="AO122" s="100">
        <v>0</v>
      </c>
      <c r="AP122" s="100">
        <v>0</v>
      </c>
      <c r="AQ122" s="100">
        <v>0</v>
      </c>
      <c r="AR122" s="100">
        <v>0</v>
      </c>
      <c r="AS122" s="100">
        <v>0</v>
      </c>
      <c r="AT122" s="100">
        <v>0</v>
      </c>
      <c r="AU122" s="21">
        <f t="shared" si="41"/>
        <v>2723.12</v>
      </c>
      <c r="AV122" s="20">
        <f t="shared" si="26"/>
        <v>2723.12</v>
      </c>
    </row>
    <row r="123" spans="1:48">
      <c r="C123" s="12">
        <v>32412</v>
      </c>
      <c r="D123" s="15" t="s">
        <v>301</v>
      </c>
      <c r="G123" s="99">
        <v>0</v>
      </c>
      <c r="H123" s="21">
        <v>2640</v>
      </c>
      <c r="I123" s="99">
        <f t="shared" si="40"/>
        <v>2640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100">
        <v>0</v>
      </c>
      <c r="Q123" s="100">
        <v>0</v>
      </c>
      <c r="R123" s="100">
        <v>0</v>
      </c>
      <c r="S123" s="100">
        <v>0</v>
      </c>
      <c r="T123" s="100">
        <v>0</v>
      </c>
      <c r="U123" s="100">
        <v>0</v>
      </c>
      <c r="V123" s="100">
        <v>0</v>
      </c>
      <c r="W123" s="100">
        <v>0</v>
      </c>
      <c r="X123" s="100">
        <v>0</v>
      </c>
      <c r="Y123" s="100">
        <v>0</v>
      </c>
      <c r="Z123" s="100">
        <v>0</v>
      </c>
      <c r="AA123" s="100">
        <v>0</v>
      </c>
      <c r="AB123" s="100">
        <v>0</v>
      </c>
      <c r="AC123" s="100">
        <v>0</v>
      </c>
      <c r="AD123" s="100">
        <v>0</v>
      </c>
      <c r="AE123" s="100">
        <v>0</v>
      </c>
      <c r="AF123" s="100">
        <v>0</v>
      </c>
      <c r="AG123" s="100">
        <v>0</v>
      </c>
      <c r="AH123" s="100">
        <v>0</v>
      </c>
      <c r="AI123" s="100">
        <v>0</v>
      </c>
      <c r="AJ123" s="100">
        <v>0</v>
      </c>
      <c r="AK123" s="100">
        <v>0</v>
      </c>
      <c r="AL123" s="100">
        <v>0</v>
      </c>
      <c r="AM123" s="100">
        <v>0</v>
      </c>
      <c r="AN123" s="100">
        <v>0</v>
      </c>
      <c r="AO123" s="100">
        <v>0</v>
      </c>
      <c r="AP123" s="100">
        <v>0</v>
      </c>
      <c r="AQ123" s="100">
        <v>0</v>
      </c>
      <c r="AR123" s="100">
        <v>0</v>
      </c>
      <c r="AS123" s="100">
        <v>0</v>
      </c>
      <c r="AT123" s="100">
        <v>0</v>
      </c>
      <c r="AU123" s="21">
        <f t="shared" si="41"/>
        <v>2640</v>
      </c>
      <c r="AV123" s="20">
        <f t="shared" si="26"/>
        <v>2640</v>
      </c>
    </row>
  </sheetData>
  <mergeCells count="45">
    <mergeCell ref="A113:D113"/>
    <mergeCell ref="AT1:AV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E1:AG1"/>
    <mergeCell ref="AH1:AJ1"/>
    <mergeCell ref="AK1:AM1"/>
    <mergeCell ref="AN1:AP1"/>
    <mergeCell ref="AQ1:AS1"/>
    <mergeCell ref="P1:R1"/>
    <mergeCell ref="S1:U1"/>
    <mergeCell ref="V1:X1"/>
    <mergeCell ref="Y1:AA1"/>
    <mergeCell ref="AB1:AD1"/>
    <mergeCell ref="E1:E2"/>
    <mergeCell ref="F1:F2"/>
    <mergeCell ref="G1:I1"/>
    <mergeCell ref="J1:L1"/>
    <mergeCell ref="M1:O1"/>
    <mergeCell ref="A103:D103"/>
    <mergeCell ref="A104:D104"/>
    <mergeCell ref="B1:B3"/>
    <mergeCell ref="C1:C3"/>
    <mergeCell ref="D1:D3"/>
    <mergeCell ref="A21:D21"/>
    <mergeCell ref="A22:D22"/>
    <mergeCell ref="A23:D23"/>
    <mergeCell ref="A91:D91"/>
    <mergeCell ref="A102:D102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Martina</cp:lastModifiedBy>
  <cp:lastPrinted>2019-06-05T05:40:09Z</cp:lastPrinted>
  <dcterms:created xsi:type="dcterms:W3CDTF">2019-05-31T11:04:47Z</dcterms:created>
  <dcterms:modified xsi:type="dcterms:W3CDTF">2019-08-18T09:02:19Z</dcterms:modified>
</cp:coreProperties>
</file>