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20730" windowHeight="11760" activeTab="2"/>
  </bookViews>
  <sheets>
    <sheet name="REKAPITULACIJA" sheetId="1" r:id="rId1"/>
    <sheet name="JLP(R)FP-Ril 3. razina" sheetId="3" r:id="rId2"/>
    <sheet name="JLP(R)S FP-PiP 1" sheetId="4" r:id="rId3"/>
  </sheets>
  <calcPr calcId="124519"/>
</workbook>
</file>

<file path=xl/calcChain.xml><?xml version="1.0" encoding="utf-8"?>
<calcChain xmlns="http://schemas.openxmlformats.org/spreadsheetml/2006/main">
  <c r="B12" i="3"/>
  <c r="B10"/>
  <c r="B9"/>
  <c r="B7"/>
  <c r="R27"/>
  <c r="R28"/>
  <c r="R29"/>
  <c r="R31"/>
  <c r="R32"/>
  <c r="R33"/>
  <c r="R34"/>
  <c r="R35"/>
  <c r="R36"/>
  <c r="R37"/>
  <c r="R38"/>
  <c r="R39"/>
  <c r="R40"/>
  <c r="R41"/>
  <c r="R42"/>
  <c r="R43"/>
  <c r="R26"/>
  <c r="N44"/>
  <c r="N30"/>
  <c r="N26"/>
  <c r="P44"/>
  <c r="B11" s="1"/>
  <c r="B13" s="1"/>
  <c r="B15" s="1"/>
  <c r="P30"/>
  <c r="R30" s="1"/>
  <c r="H44"/>
  <c r="H40"/>
  <c r="H36"/>
  <c r="H30"/>
  <c r="L30"/>
  <c r="F44"/>
  <c r="F36"/>
  <c r="F30"/>
  <c r="R44" l="1"/>
  <c r="J23" i="4"/>
  <c r="I24"/>
  <c r="C27" s="1"/>
  <c r="H23"/>
  <c r="E23"/>
  <c r="D42" i="1"/>
  <c r="D45"/>
  <c r="D46"/>
  <c r="D40"/>
  <c r="D41"/>
  <c r="D39"/>
  <c r="D38"/>
  <c r="D37"/>
  <c r="D34" s="1"/>
  <c r="D29" s="1"/>
  <c r="D49" s="1"/>
  <c r="D36"/>
  <c r="D35"/>
  <c r="D30"/>
  <c r="D31"/>
  <c r="E40"/>
  <c r="E42"/>
  <c r="E30"/>
  <c r="E34"/>
  <c r="E45"/>
  <c r="E29" l="1"/>
  <c r="E49" s="1"/>
  <c r="E25"/>
  <c r="E24"/>
  <c r="E10"/>
  <c r="E11"/>
  <c r="E12"/>
  <c r="E13"/>
  <c r="E14"/>
  <c r="E15"/>
  <c r="E9"/>
  <c r="E8"/>
  <c r="D7"/>
  <c r="E7" s="1"/>
  <c r="E26" s="1"/>
  <c r="E23"/>
  <c r="E22"/>
  <c r="E21"/>
  <c r="E20"/>
  <c r="E19"/>
  <c r="E18"/>
  <c r="E17"/>
  <c r="E16"/>
  <c r="D26" l="1"/>
  <c r="E6" l="1"/>
  <c r="D24" i="4"/>
  <c r="C27" i="3"/>
  <c r="C28"/>
  <c r="C29"/>
  <c r="C30"/>
  <c r="C31"/>
  <c r="C32"/>
  <c r="C33"/>
  <c r="C34"/>
  <c r="C35"/>
  <c r="C36"/>
  <c r="C37"/>
  <c r="C38"/>
  <c r="C39"/>
  <c r="C40"/>
  <c r="C41"/>
  <c r="C42"/>
  <c r="C43"/>
  <c r="C44"/>
  <c r="C26"/>
</calcChain>
</file>

<file path=xl/sharedStrings.xml><?xml version="1.0" encoding="utf-8"?>
<sst xmlns="http://schemas.openxmlformats.org/spreadsheetml/2006/main" count="177" uniqueCount="141">
  <si>
    <t>PRIHODI I PRIMICI</t>
  </si>
  <si>
    <t>Račun</t>
  </si>
  <si>
    <t>Pomoći iz proračuna</t>
  </si>
  <si>
    <t>633</t>
  </si>
  <si>
    <t>634</t>
  </si>
  <si>
    <t xml:space="preserve">Prihodi od financijske imovine     </t>
  </si>
  <si>
    <t xml:space="preserve">Prihodi po posebnim propisima     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</si>
  <si>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</si>
  <si>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</si>
  <si>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</si>
  <si>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</si>
  <si>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</si>
  <si>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</si>
  <si>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</si>
  <si>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</si>
  <si>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</si>
  <si>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Naknade troškova osobama van radnog odnosa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</si>
  <si>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</si>
  <si>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</si>
  <si>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</si>
  <si>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</si>
  <si>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</si>
  <si>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</si>
  <si>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</si>
  <si>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</si>
  <si>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</si>
  <si>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</si>
  <si>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</si>
  <si>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</si>
  <si>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</si>
  <si>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</si>
  <si>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</si>
  <si>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</si>
  <si>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u kunama</t>
  </si>
  <si>
    <t>Račun rashoda/izdatka</t>
  </si>
  <si>
    <t>Naziv računa</t>
  </si>
  <si>
    <t>Ministarstvo znanosti,obrazovanja i športa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</si>
  <si>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</si>
  <si>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</si>
  <si>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</si>
  <si>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</si>
  <si>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</si>
  <si>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</si>
  <si>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</si>
  <si>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</si>
  <si>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</si>
  <si>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</si>
  <si>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</si>
  <si>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</si>
  <si>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</si>
  <si>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>M.P.</t>
  </si>
  <si>
    <t>Datum: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</si>
  <si>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</si>
  <si>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</si>
  <si>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</si>
  <si>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</si>
  <si>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</si>
  <si>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</si>
  <si>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</si>
  <si>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</si>
  <si>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</si>
  <si>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</si>
  <si>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</si>
  <si>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</si>
  <si>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</si>
  <si>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</si>
  <si>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</si>
  <si>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</si>
  <si>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</si>
  <si>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</si>
  <si>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</si>
  <si>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Pomoći proračunskim korisnicima iz proračuna koji im nije nadležan 636</t>
  </si>
  <si>
    <t>* AZZO</t>
  </si>
  <si>
    <t>636</t>
  </si>
  <si>
    <t>Rashodi za nabavu neproizvedene dugotrajne imovine</t>
  </si>
  <si>
    <t>Nematerijalna imovina</t>
  </si>
  <si>
    <t>Ostali nespomenuti troškovi</t>
  </si>
  <si>
    <t>* općine</t>
  </si>
  <si>
    <t>Vlastiti</t>
  </si>
  <si>
    <t>Glazbena škola Josipa Runjanina Vinkovci</t>
  </si>
  <si>
    <t>* gradski proračun</t>
  </si>
  <si>
    <t>GLAZBENA ŠOLA JOSIPA RUNJANINA VINKOVCI</t>
  </si>
  <si>
    <t>01 Glazbena škola Josipa Runjanina Vinkovci</t>
  </si>
  <si>
    <t>Vinkovci</t>
  </si>
  <si>
    <t>GLAZBENA ŠKOLA JOSIPA RUNJANINA VINKOVCI</t>
  </si>
  <si>
    <t>Pomoći proračunskim korisnicima iz proračuna koji im nije nadležan 636 - ŽUPANIJA</t>
  </si>
  <si>
    <t>* gradski proračun- decentralizirani</t>
  </si>
  <si>
    <t>Grad-decentralizirani</t>
  </si>
  <si>
    <t>Županija</t>
  </si>
  <si>
    <t>Grad Vinkovci</t>
  </si>
  <si>
    <t>Plan 2019.</t>
  </si>
  <si>
    <t>Plan 2020.</t>
  </si>
  <si>
    <t xml:space="preserve">Plan za 2019. </t>
  </si>
  <si>
    <t>* državni proračun- MZO (plaće)</t>
  </si>
  <si>
    <t>Plan 2021.</t>
  </si>
  <si>
    <t>Pokrivanje djela manjka iz prethodne godine</t>
  </si>
  <si>
    <t>Plan za 2019.</t>
  </si>
  <si>
    <t>2019.</t>
  </si>
  <si>
    <t>Pokrivanje manjka iz 2018. godine</t>
  </si>
  <si>
    <t>UKUPNO</t>
  </si>
  <si>
    <t>65264, 66151</t>
  </si>
  <si>
    <t>Povećanje/smanjenje</t>
  </si>
  <si>
    <t>Manjak iz prethodne godine</t>
  </si>
  <si>
    <t>Prihodi poslovanja</t>
  </si>
  <si>
    <t>Pomoći pror.koris.iz proračuna koji im nije nadležan-Ministarstvo znanosti i obrazovanja (plaće)</t>
  </si>
  <si>
    <t>Pomoći pror.koris.iz proračuna koji im nije nadležan-Ministarsvo kulture (natjecanje)</t>
  </si>
  <si>
    <t>Pomoći od ostalih subjekata unutar općeg proračuna- Hrvatski zavod za zapošljavanje (SOR)</t>
  </si>
  <si>
    <t>Pomoći pror.koris.iz proračuna koji im nije nadležan-Agencija za odgoj i obrazovanje (natjecanja)</t>
  </si>
  <si>
    <t>Pomoći pror.koris.iz proračuna koji im nije nadležan-Vukovarsko srijemska županija (prijevoz)</t>
  </si>
  <si>
    <t>Prihodi iz proračuna za redovnu djelatnost-Grad Vinkovci (decentralizirana sredstva)</t>
  </si>
  <si>
    <t>Prihodi iz proračuna za redovnu djelatnost-Grad Vinkovci (najam i natjecanje)</t>
  </si>
  <si>
    <t>Prihodi od prodaje nefinancijske imovine</t>
  </si>
  <si>
    <t>Prihodi od prodaje postrojenja i opreme</t>
  </si>
  <si>
    <t>Ukupni prihodi poslovanja i prihodi od prodaje nefinancijske imovine (umanjenje nakon pokrića manjka od 30.000,00 kn)</t>
  </si>
  <si>
    <t xml:space="preserve">Ostali prihodi </t>
  </si>
  <si>
    <t>Prihodi od pozitivnih tečajnih razlika</t>
  </si>
  <si>
    <t>Prihodi od nefinancijske imovine</t>
  </si>
  <si>
    <r>
      <t>prihoda i primitaka</t>
    </r>
    <r>
      <rPr>
        <b/>
        <vertAlign val="superscript"/>
        <sz val="12"/>
        <rFont val="Times New Roman"/>
        <family val="1"/>
        <charset val="238"/>
      </rPr>
      <t xml:space="preserve"> *2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</si>
  <si>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Times New Roman"/>
        <family val="1"/>
        <charset val="238"/>
      </rPr>
      <t>*1</t>
    </r>
  </si>
  <si>
    <t>Vlastiti prihodi 65264, 66151, 68311, 64161</t>
  </si>
  <si>
    <t>Prihodi od prodaje postrojenja i opreme 722</t>
  </si>
  <si>
    <t>Ravnatelj: __________________________________</t>
  </si>
  <si>
    <t xml:space="preserve">M.P. </t>
  </si>
  <si>
    <t xml:space="preserve">                            Ravnatelj: __________________________________</t>
  </si>
  <si>
    <t>Pomoći pror.koris.iz proračuna koji im nije nadležan-Ministarstvo znanosti i obrazovanja (lektira)</t>
  </si>
  <si>
    <t>Donacije od pravnih osoba, fizičkih osoba i subjekata izvan općeg proračuna</t>
  </si>
  <si>
    <t>* državni proračun- MZO (lektira)</t>
  </si>
  <si>
    <t>* državni proračun- Ministarstvo kulture (natjecanje)</t>
  </si>
  <si>
    <t>Donacije od pravnih osoba, fizičkih osoba i subjekata izvan općeg proračuna 663</t>
  </si>
  <si>
    <t>II. IZMJENA I DOPUNA FINANCIJSKOG PLANA ZA 2019. GODINU</t>
  </si>
  <si>
    <t xml:space="preserve">II. IZMJENA I DOPUNA FINANCIJSKOG PLANA ZA 2019. GODINU S PREGLEDOM PROJEKCIJA ZA 2019. I 2020. </t>
  </si>
  <si>
    <t xml:space="preserve">II. IZMJENE I DOPUNE FINANCIJSKOG PLANA - Prihodi i primici za 2019. </t>
  </si>
  <si>
    <t xml:space="preserve">Plan od 04.09.2019. </t>
  </si>
  <si>
    <t>Vinkovci, kolovoz 2019.g.</t>
  </si>
  <si>
    <t>Izmjene od 21.08.2019.</t>
  </si>
  <si>
    <t>21.08.2019.</t>
  </si>
  <si>
    <t>Datum: 21.08.2019.</t>
  </si>
  <si>
    <t>63814</t>
  </si>
  <si>
    <t>Tekuće pomoći od izvanproračunskog korisnika temeljem prijenosa EU sredstava (HZZ pripravništvo)</t>
  </si>
  <si>
    <t>Tekuće pomoći od izvanproračunskog korisnika temeljem prijenosa EU sredstava (HZZ pripravništvo) 63814</t>
  </si>
  <si>
    <t>Izmjena od 21.08.2019.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</si>
</sst>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i/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3" fontId="5" fillId="0" borderId="0" xfId="0" applyNumberFormat="1" applyFont="1" applyAlignment="1">
      <alignment wrapText="1"/>
    </xf>
    <xf numFmtId="0" fontId="7" fillId="9" borderId="15" xfId="1" applyFont="1" applyFill="1" applyBorder="1"/>
    <xf numFmtId="0" fontId="8" fillId="0" borderId="0" xfId="0" applyFont="1"/>
    <xf numFmtId="4" fontId="7" fillId="5" borderId="8" xfId="1" applyNumberFormat="1" applyFont="1" applyFill="1" applyBorder="1" applyAlignment="1">
      <alignment horizontal="right" wrapText="1"/>
    </xf>
    <xf numFmtId="164" fontId="7" fillId="9" borderId="23" xfId="1" applyNumberFormat="1" applyFont="1" applyFill="1" applyBorder="1" applyAlignment="1">
      <alignment horizontal="center" vertical="center" wrapText="1"/>
    </xf>
    <xf numFmtId="164" fontId="7" fillId="9" borderId="37" xfId="1" applyNumberFormat="1" applyFont="1" applyFill="1" applyBorder="1" applyAlignment="1">
      <alignment horizontal="center" vertical="center" wrapText="1"/>
    </xf>
    <xf numFmtId="0" fontId="7" fillId="9" borderId="23" xfId="1" applyNumberFormat="1" applyFont="1" applyFill="1" applyBorder="1" applyAlignment="1">
      <alignment horizontal="center" wrapText="1"/>
    </xf>
    <xf numFmtId="0" fontId="12" fillId="0" borderId="0" xfId="0" applyFont="1"/>
    <xf numFmtId="0" fontId="10" fillId="0" borderId="0" xfId="1" applyFont="1"/>
    <xf numFmtId="0" fontId="7" fillId="0" borderId="0" xfId="1" applyFont="1" applyAlignment="1">
      <alignment horizontal="right"/>
    </xf>
    <xf numFmtId="0" fontId="7" fillId="2" borderId="15" xfId="1" applyFont="1" applyFill="1" applyBorder="1" applyAlignment="1">
      <alignment horizontal="center" vertical="center"/>
    </xf>
    <xf numFmtId="49" fontId="7" fillId="2" borderId="23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49" fontId="7" fillId="9" borderId="23" xfId="1" applyNumberFormat="1" applyFont="1" applyFill="1" applyBorder="1" applyAlignment="1">
      <alignment horizontal="center" wrapText="1"/>
    </xf>
    <xf numFmtId="49" fontId="10" fillId="5" borderId="28" xfId="1" applyNumberFormat="1" applyFont="1" applyFill="1" applyBorder="1" applyAlignment="1">
      <alignment horizontal="right" wrapText="1"/>
    </xf>
    <xf numFmtId="49" fontId="10" fillId="5" borderId="1" xfId="1" applyNumberFormat="1" applyFont="1" applyFill="1" applyBorder="1" applyAlignment="1">
      <alignment horizontal="right" wrapText="1"/>
    </xf>
    <xf numFmtId="0" fontId="10" fillId="5" borderId="1" xfId="1" applyFont="1" applyFill="1" applyBorder="1"/>
    <xf numFmtId="3" fontId="10" fillId="5" borderId="1" xfId="1" applyNumberFormat="1" applyFont="1" applyFill="1" applyBorder="1" applyAlignment="1">
      <alignment horizontal="right"/>
    </xf>
    <xf numFmtId="3" fontId="10" fillId="3" borderId="1" xfId="1" applyNumberFormat="1" applyFont="1" applyFill="1" applyBorder="1" applyAlignment="1">
      <alignment horizontal="right"/>
    </xf>
    <xf numFmtId="4" fontId="10" fillId="3" borderId="1" xfId="1" applyNumberFormat="1" applyFont="1" applyFill="1" applyBorder="1" applyAlignment="1">
      <alignment horizontal="right" wrapText="1"/>
    </xf>
    <xf numFmtId="4" fontId="10" fillId="3" borderId="19" xfId="1" applyNumberFormat="1" applyFont="1" applyFill="1" applyBorder="1" applyAlignment="1">
      <alignment horizontal="right" wrapText="1"/>
    </xf>
    <xf numFmtId="4" fontId="7" fillId="9" borderId="23" xfId="1" applyNumberFormat="1" applyFont="1" applyFill="1" applyBorder="1"/>
    <xf numFmtId="4" fontId="7" fillId="9" borderId="37" xfId="1" applyNumberFormat="1" applyFont="1" applyFill="1" applyBorder="1"/>
    <xf numFmtId="0" fontId="7" fillId="0" borderId="0" xfId="1" applyFont="1" applyBorder="1" applyAlignment="1">
      <alignment wrapText="1"/>
    </xf>
    <xf numFmtId="0" fontId="10" fillId="0" borderId="0" xfId="1" applyFont="1" applyBorder="1"/>
    <xf numFmtId="3" fontId="7" fillId="0" borderId="0" xfId="1" applyNumberFormat="1" applyFont="1" applyBorder="1"/>
    <xf numFmtId="0" fontId="7" fillId="3" borderId="35" xfId="1" applyNumberFormat="1" applyFont="1" applyFill="1" applyBorder="1" applyAlignment="1">
      <alignment horizontal="left"/>
    </xf>
    <xf numFmtId="3" fontId="7" fillId="3" borderId="23" xfId="1" applyNumberFormat="1" applyFont="1" applyFill="1" applyBorder="1" applyAlignment="1">
      <alignment horizontal="right"/>
    </xf>
    <xf numFmtId="4" fontId="7" fillId="3" borderId="23" xfId="1" applyNumberFormat="1" applyFont="1" applyFill="1" applyBorder="1" applyAlignment="1">
      <alignment horizontal="right"/>
    </xf>
    <xf numFmtId="0" fontId="7" fillId="5" borderId="9" xfId="1" applyNumberFormat="1" applyFont="1" applyFill="1" applyBorder="1" applyAlignment="1">
      <alignment horizontal="right" wrapText="1"/>
    </xf>
    <xf numFmtId="0" fontId="13" fillId="5" borderId="12" xfId="1" applyNumberFormat="1" applyFont="1" applyFill="1" applyBorder="1" applyAlignment="1">
      <alignment horizontal="right" wrapText="1"/>
    </xf>
    <xf numFmtId="0" fontId="13" fillId="3" borderId="38" xfId="1" applyFont="1" applyFill="1" applyBorder="1"/>
    <xf numFmtId="0" fontId="13" fillId="3" borderId="18" xfId="1" applyFont="1" applyFill="1" applyBorder="1" applyAlignment="1">
      <alignment wrapText="1"/>
    </xf>
    <xf numFmtId="3" fontId="13" fillId="3" borderId="2" xfId="1" applyNumberFormat="1" applyFont="1" applyFill="1" applyBorder="1" applyAlignment="1">
      <alignment horizontal="left"/>
    </xf>
    <xf numFmtId="0" fontId="13" fillId="3" borderId="2" xfId="1" applyNumberFormat="1" applyFont="1" applyFill="1" applyBorder="1" applyAlignment="1">
      <alignment horizontal="left" wrapText="1"/>
    </xf>
    <xf numFmtId="0" fontId="13" fillId="3" borderId="2" xfId="1" applyNumberFormat="1" applyFont="1" applyFill="1" applyBorder="1" applyAlignment="1">
      <alignment horizontal="left"/>
    </xf>
    <xf numFmtId="0" fontId="7" fillId="2" borderId="38" xfId="1" applyFont="1" applyFill="1" applyBorder="1"/>
    <xf numFmtId="49" fontId="7" fillId="2" borderId="28" xfId="1" applyNumberFormat="1" applyFont="1" applyFill="1" applyBorder="1" applyAlignment="1">
      <alignment horizontal="center" wrapText="1"/>
    </xf>
    <xf numFmtId="49" fontId="7" fillId="2" borderId="39" xfId="1" applyNumberFormat="1" applyFont="1" applyFill="1" applyBorder="1" applyAlignment="1">
      <alignment horizontal="center" vertical="center" wrapText="1"/>
    </xf>
    <xf numFmtId="49" fontId="7" fillId="2" borderId="2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0" fontId="7" fillId="9" borderId="35" xfId="1" applyNumberFormat="1" applyFont="1" applyFill="1" applyBorder="1" applyAlignment="1">
      <alignment horizontal="left" wrapText="1"/>
    </xf>
    <xf numFmtId="4" fontId="7" fillId="9" borderId="23" xfId="1" applyNumberFormat="1" applyFont="1" applyFill="1" applyBorder="1" applyAlignment="1">
      <alignment horizontal="right" wrapText="1"/>
    </xf>
    <xf numFmtId="0" fontId="7" fillId="9" borderId="16" xfId="1" applyFont="1" applyFill="1" applyBorder="1"/>
    <xf numFmtId="3" fontId="7" fillId="5" borderId="23" xfId="1" applyNumberFormat="1" applyFont="1" applyFill="1" applyBorder="1" applyAlignment="1">
      <alignment horizontal="right"/>
    </xf>
    <xf numFmtId="4" fontId="7" fillId="5" borderId="23" xfId="1" applyNumberFormat="1" applyFont="1" applyFill="1" applyBorder="1" applyAlignment="1">
      <alignment horizontal="right"/>
    </xf>
    <xf numFmtId="0" fontId="13" fillId="5" borderId="9" xfId="1" applyNumberFormat="1" applyFont="1" applyFill="1" applyBorder="1" applyAlignment="1">
      <alignment horizontal="right"/>
    </xf>
    <xf numFmtId="4" fontId="13" fillId="5" borderId="8" xfId="1" applyNumberFormat="1" applyFont="1" applyFill="1" applyBorder="1" applyAlignment="1">
      <alignment horizontal="right"/>
    </xf>
    <xf numFmtId="0" fontId="13" fillId="5" borderId="10" xfId="1" applyNumberFormat="1" applyFont="1" applyFill="1" applyBorder="1" applyAlignment="1">
      <alignment horizontal="right"/>
    </xf>
    <xf numFmtId="4" fontId="13" fillId="5" borderId="1" xfId="1" applyNumberFormat="1" applyFont="1" applyFill="1" applyBorder="1" applyAlignment="1">
      <alignment horizontal="right"/>
    </xf>
    <xf numFmtId="4" fontId="13" fillId="5" borderId="22" xfId="1" applyNumberFormat="1" applyFont="1" applyFill="1" applyBorder="1" applyAlignment="1">
      <alignment horizontal="right" wrapText="1"/>
    </xf>
    <xf numFmtId="0" fontId="13" fillId="5" borderId="8" xfId="1" applyNumberFormat="1" applyFont="1" applyFill="1" applyBorder="1" applyAlignment="1">
      <alignment horizontal="right"/>
    </xf>
    <xf numFmtId="0" fontId="13" fillId="5" borderId="1" xfId="1" applyNumberFormat="1" applyFont="1" applyFill="1" applyBorder="1" applyAlignment="1">
      <alignment horizontal="right"/>
    </xf>
    <xf numFmtId="4" fontId="13" fillId="5" borderId="1" xfId="1" applyNumberFormat="1" applyFont="1" applyFill="1" applyBorder="1" applyAlignment="1">
      <alignment horizontal="right" shrinkToFit="1"/>
    </xf>
    <xf numFmtId="0" fontId="10" fillId="5" borderId="22" xfId="1" applyFont="1" applyFill="1" applyBorder="1"/>
    <xf numFmtId="4" fontId="13" fillId="5" borderId="22" xfId="1" applyNumberFormat="1" applyFont="1" applyFill="1" applyBorder="1" applyAlignment="1">
      <alignment horizontal="right"/>
    </xf>
    <xf numFmtId="0" fontId="13" fillId="5" borderId="30" xfId="1" applyNumberFormat="1" applyFont="1" applyFill="1" applyBorder="1" applyAlignment="1">
      <alignment horizontal="right"/>
    </xf>
    <xf numFmtId="4" fontId="13" fillId="5" borderId="30" xfId="1" applyNumberFormat="1" applyFont="1" applyFill="1" applyBorder="1" applyAlignment="1">
      <alignment horizontal="right"/>
    </xf>
    <xf numFmtId="0" fontId="13" fillId="3" borderId="7" xfId="1" applyNumberFormat="1" applyFont="1" applyFill="1" applyBorder="1"/>
    <xf numFmtId="0" fontId="13" fillId="3" borderId="2" xfId="1" applyNumberFormat="1" applyFont="1" applyFill="1" applyBorder="1"/>
    <xf numFmtId="0" fontId="13" fillId="3" borderId="3" xfId="1" applyNumberFormat="1" applyFont="1" applyFill="1" applyBorder="1"/>
    <xf numFmtId="0" fontId="13" fillId="3" borderId="2" xfId="1" applyNumberFormat="1" applyFont="1" applyFill="1" applyBorder="1" applyAlignment="1">
      <alignment shrinkToFit="1"/>
    </xf>
    <xf numFmtId="0" fontId="13" fillId="3" borderId="11" xfId="1" applyNumberFormat="1" applyFont="1" applyFill="1" applyBorder="1"/>
    <xf numFmtId="0" fontId="10" fillId="3" borderId="7" xfId="0" applyNumberFormat="1" applyFont="1" applyFill="1" applyBorder="1" applyAlignment="1">
      <alignment horizontal="left" wrapText="1"/>
    </xf>
    <xf numFmtId="0" fontId="10" fillId="3" borderId="11" xfId="0" applyNumberFormat="1" applyFont="1" applyFill="1" applyBorder="1" applyAlignment="1">
      <alignment horizontal="left"/>
    </xf>
    <xf numFmtId="4" fontId="13" fillId="5" borderId="5" xfId="1" applyNumberFormat="1" applyFont="1" applyFill="1" applyBorder="1" applyAlignment="1">
      <alignment horizontal="right" wrapText="1"/>
    </xf>
    <xf numFmtId="4" fontId="13" fillId="5" borderId="1" xfId="1" applyNumberFormat="1" applyFont="1" applyFill="1" applyBorder="1" applyAlignment="1">
      <alignment horizontal="right" wrapText="1"/>
    </xf>
    <xf numFmtId="0" fontId="7" fillId="9" borderId="36" xfId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5" borderId="1" xfId="1" applyNumberFormat="1" applyFont="1" applyFill="1" applyBorder="1" applyAlignment="1">
      <alignment horizontal="right"/>
    </xf>
    <xf numFmtId="0" fontId="14" fillId="0" borderId="0" xfId="0" applyFont="1"/>
    <xf numFmtId="4" fontId="3" fillId="5" borderId="1" xfId="0" applyNumberFormat="1" applyFont="1" applyFill="1" applyBorder="1"/>
    <xf numFmtId="4" fontId="3" fillId="5" borderId="30" xfId="0" applyNumberFormat="1" applyFont="1" applyFill="1" applyBorder="1"/>
    <xf numFmtId="4" fontId="5" fillId="8" borderId="23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3" fontId="5" fillId="5" borderId="0" xfId="0" applyNumberFormat="1" applyFont="1" applyFill="1" applyBorder="1"/>
    <xf numFmtId="3" fontId="5" fillId="0" borderId="0" xfId="0" applyNumberFormat="1" applyFont="1" applyBorder="1"/>
    <xf numFmtId="3" fontId="3" fillId="0" borderId="0" xfId="0" applyNumberFormat="1" applyFont="1" applyBorder="1"/>
    <xf numFmtId="0" fontId="8" fillId="0" borderId="0" xfId="0" applyFont="1" applyBorder="1"/>
    <xf numFmtId="0" fontId="8" fillId="5" borderId="0" xfId="0" applyFont="1" applyFill="1"/>
    <xf numFmtId="0" fontId="12" fillId="5" borderId="0" xfId="0" applyFont="1" applyFill="1"/>
    <xf numFmtId="0" fontId="7" fillId="1" borderId="2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" fontId="10" fillId="0" borderId="1" xfId="0" applyNumberFormat="1" applyFont="1" applyFill="1" applyBorder="1"/>
    <xf numFmtId="4" fontId="10" fillId="5" borderId="1" xfId="0" applyNumberFormat="1" applyFont="1" applyFill="1" applyBorder="1"/>
    <xf numFmtId="4" fontId="10" fillId="0" borderId="19" xfId="0" applyNumberFormat="1" applyFont="1" applyFill="1" applyBorder="1"/>
    <xf numFmtId="0" fontId="7" fillId="8" borderId="29" xfId="0" applyFont="1" applyFill="1" applyBorder="1" applyAlignment="1">
      <alignment horizontal="center" wrapText="1"/>
    </xf>
    <xf numFmtId="4" fontId="7" fillId="8" borderId="39" xfId="0" applyNumberFormat="1" applyFont="1" applyFill="1" applyBorder="1" applyAlignment="1"/>
    <xf numFmtId="0" fontId="10" fillId="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quotePrefix="1" applyFont="1" applyAlignment="1">
      <alignment wrapText="1"/>
    </xf>
    <xf numFmtId="0" fontId="10" fillId="0" borderId="0" xfId="0" applyFont="1"/>
    <xf numFmtId="3" fontId="7" fillId="5" borderId="0" xfId="0" applyNumberFormat="1" applyFont="1" applyFill="1" applyBorder="1"/>
    <xf numFmtId="3" fontId="7" fillId="0" borderId="0" xfId="0" applyNumberFormat="1" applyFont="1" applyBorder="1"/>
    <xf numFmtId="3" fontId="10" fillId="0" borderId="0" xfId="0" applyNumberFormat="1" applyFont="1" applyBorder="1"/>
    <xf numFmtId="0" fontId="12" fillId="0" borderId="0" xfId="0" applyFont="1" applyBorder="1"/>
    <xf numFmtId="3" fontId="10" fillId="5" borderId="0" xfId="0" applyNumberFormat="1" applyFont="1" applyFill="1" applyBorder="1"/>
    <xf numFmtId="0" fontId="13" fillId="0" borderId="0" xfId="0" applyFont="1"/>
    <xf numFmtId="0" fontId="13" fillId="5" borderId="0" xfId="0" applyFont="1" applyFill="1"/>
    <xf numFmtId="0" fontId="10" fillId="5" borderId="0" xfId="0" applyFont="1" applyFill="1"/>
    <xf numFmtId="0" fontId="10" fillId="0" borderId="0" xfId="0" applyFont="1" applyBorder="1"/>
    <xf numFmtId="0" fontId="18" fillId="7" borderId="31" xfId="0" applyFont="1" applyFill="1" applyBorder="1"/>
    <xf numFmtId="0" fontId="19" fillId="7" borderId="0" xfId="0" applyFont="1" applyFill="1"/>
    <xf numFmtId="0" fontId="19" fillId="0" borderId="0" xfId="0" applyFont="1"/>
    <xf numFmtId="0" fontId="19" fillId="5" borderId="0" xfId="0" applyFont="1" applyFill="1"/>
    <xf numFmtId="0" fontId="20" fillId="1" borderId="2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22" fillId="0" borderId="0" xfId="1" applyFont="1"/>
    <xf numFmtId="49" fontId="22" fillId="0" borderId="0" xfId="1" applyNumberFormat="1" applyFont="1" applyAlignment="1">
      <alignment horizontal="center" wrapText="1"/>
    </xf>
    <xf numFmtId="0" fontId="23" fillId="0" borderId="0" xfId="0" quotePrefix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0" fontId="24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3" fontId="24" fillId="0" borderId="0" xfId="0" applyNumberFormat="1" applyFont="1" applyBorder="1" applyAlignment="1">
      <alignment horizontal="center"/>
    </xf>
    <xf numFmtId="3" fontId="24" fillId="5" borderId="0" xfId="0" applyNumberFormat="1" applyFont="1" applyFill="1" applyBorder="1"/>
    <xf numFmtId="3" fontId="23" fillId="0" borderId="0" xfId="0" applyNumberFormat="1" applyFont="1" applyBorder="1" applyAlignment="1">
      <alignment horizontal="center" wrapText="1"/>
    </xf>
    <xf numFmtId="3" fontId="23" fillId="5" borderId="0" xfId="0" applyNumberFormat="1" applyFont="1" applyFill="1" applyBorder="1"/>
    <xf numFmtId="0" fontId="25" fillId="0" borderId="0" xfId="0" applyFont="1" applyBorder="1" applyAlignment="1">
      <alignment horizontal="center"/>
    </xf>
    <xf numFmtId="0" fontId="26" fillId="0" borderId="0" xfId="0" applyFont="1"/>
    <xf numFmtId="3" fontId="27" fillId="0" borderId="0" xfId="0" applyNumberFormat="1" applyFont="1"/>
    <xf numFmtId="0" fontId="25" fillId="5" borderId="0" xfId="0" applyFont="1" applyFill="1"/>
    <xf numFmtId="0" fontId="23" fillId="5" borderId="0" xfId="0" applyFont="1" applyFill="1"/>
    <xf numFmtId="0" fontId="23" fillId="0" borderId="0" xfId="1" applyFont="1"/>
    <xf numFmtId="49" fontId="23" fillId="0" borderId="0" xfId="1" applyNumberFormat="1" applyFont="1" applyAlignment="1">
      <alignment horizontal="center" wrapText="1"/>
    </xf>
    <xf numFmtId="0" fontId="28" fillId="0" borderId="0" xfId="0" applyFont="1"/>
    <xf numFmtId="0" fontId="26" fillId="5" borderId="0" xfId="0" applyFont="1" applyFill="1"/>
    <xf numFmtId="4" fontId="28" fillId="0" borderId="0" xfId="0" applyNumberFormat="1" applyFont="1"/>
    <xf numFmtId="3" fontId="3" fillId="0" borderId="0" xfId="0" applyNumberFormat="1" applyFont="1"/>
    <xf numFmtId="3" fontId="10" fillId="0" borderId="0" xfId="0" applyNumberFormat="1" applyFont="1"/>
    <xf numFmtId="0" fontId="29" fillId="5" borderId="0" xfId="0" applyFont="1" applyFill="1" applyBorder="1" applyAlignment="1">
      <alignment horizontal="center"/>
    </xf>
    <xf numFmtId="3" fontId="7" fillId="0" borderId="26" xfId="0" quotePrefix="1" applyNumberFormat="1" applyFont="1" applyBorder="1" applyAlignment="1">
      <alignment horizontal="left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30" fillId="8" borderId="32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wrapText="1"/>
    </xf>
    <xf numFmtId="4" fontId="5" fillId="4" borderId="20" xfId="3" applyNumberFormat="1" applyFont="1" applyFill="1" applyBorder="1" applyAlignment="1">
      <alignment horizontal="right"/>
    </xf>
    <xf numFmtId="4" fontId="5" fillId="4" borderId="1" xfId="3" applyNumberFormat="1" applyFont="1" applyFill="1" applyBorder="1" applyAlignment="1">
      <alignment horizontal="right"/>
    </xf>
    <xf numFmtId="4" fontId="5" fillId="4" borderId="19" xfId="3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3" fontId="10" fillId="0" borderId="0" xfId="3" applyFont="1" applyBorder="1"/>
    <xf numFmtId="3" fontId="5" fillId="8" borderId="13" xfId="0" applyNumberFormat="1" applyFont="1" applyFill="1" applyBorder="1" applyAlignment="1">
      <alignment horizontal="center"/>
    </xf>
    <xf numFmtId="4" fontId="5" fillId="8" borderId="42" xfId="0" applyNumberFormat="1" applyFont="1" applyFill="1" applyBorder="1"/>
    <xf numFmtId="4" fontId="5" fillId="8" borderId="14" xfId="0" applyNumberFormat="1" applyFont="1" applyFill="1" applyBorder="1"/>
    <xf numFmtId="4" fontId="5" fillId="8" borderId="17" xfId="0" applyNumberFormat="1" applyFont="1" applyFill="1" applyBorder="1"/>
    <xf numFmtId="43" fontId="7" fillId="0" borderId="0" xfId="3" applyFont="1" applyBorder="1"/>
    <xf numFmtId="3" fontId="5" fillId="5" borderId="27" xfId="0" applyNumberFormat="1" applyFont="1" applyFill="1" applyBorder="1" applyAlignment="1">
      <alignment horizontal="center" wrapText="1"/>
    </xf>
    <xf numFmtId="4" fontId="5" fillId="5" borderId="41" xfId="0" applyNumberFormat="1" applyFont="1" applyFill="1" applyBorder="1"/>
    <xf numFmtId="4" fontId="32" fillId="5" borderId="0" xfId="0" applyNumberFormat="1" applyFont="1" applyFill="1" applyBorder="1"/>
    <xf numFmtId="3" fontId="10" fillId="5" borderId="0" xfId="0" applyNumberFormat="1" applyFont="1" applyFill="1"/>
    <xf numFmtId="43" fontId="7" fillId="5" borderId="0" xfId="3" applyFont="1" applyFill="1" applyBorder="1"/>
    <xf numFmtId="3" fontId="6" fillId="8" borderId="35" xfId="0" applyNumberFormat="1" applyFont="1" applyFill="1" applyBorder="1" applyAlignment="1">
      <alignment horizontal="center"/>
    </xf>
    <xf numFmtId="4" fontId="6" fillId="8" borderId="37" xfId="0" applyNumberFormat="1" applyFont="1" applyFill="1" applyBorder="1"/>
    <xf numFmtId="3" fontId="32" fillId="5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left"/>
    </xf>
    <xf numFmtId="1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/>
    <xf numFmtId="3" fontId="10" fillId="0" borderId="0" xfId="0" applyNumberFormat="1" applyFont="1" applyAlignment="1">
      <alignment wrapText="1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applyNumberFormat="1" applyFont="1"/>
    <xf numFmtId="0" fontId="5" fillId="8" borderId="35" xfId="0" quotePrefix="1" applyNumberFormat="1" applyFont="1" applyFill="1" applyBorder="1" applyAlignment="1">
      <alignment horizontal="center" vertical="center" wrapText="1"/>
    </xf>
    <xf numFmtId="0" fontId="5" fillId="8" borderId="23" xfId="0" applyNumberFormat="1" applyFont="1" applyFill="1" applyBorder="1" applyAlignment="1">
      <alignment horizontal="center" vertical="center" wrapText="1"/>
    </xf>
    <xf numFmtId="3" fontId="5" fillId="8" borderId="23" xfId="0" applyNumberFormat="1" applyFont="1" applyFill="1" applyBorder="1" applyAlignment="1">
      <alignment horizontal="center" vertical="center" wrapText="1"/>
    </xf>
    <xf numFmtId="3" fontId="33" fillId="5" borderId="0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/>
    </xf>
    <xf numFmtId="0" fontId="5" fillId="4" borderId="23" xfId="0" applyNumberFormat="1" applyFont="1" applyFill="1" applyBorder="1" applyAlignment="1">
      <alignment horizontal="center"/>
    </xf>
    <xf numFmtId="4" fontId="5" fillId="4" borderId="23" xfId="0" applyNumberFormat="1" applyFont="1" applyFill="1" applyBorder="1"/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3" fillId="5" borderId="8" xfId="0" applyNumberFormat="1" applyFont="1" applyFill="1" applyBorder="1"/>
    <xf numFmtId="4" fontId="5" fillId="5" borderId="8" xfId="0" applyNumberFormat="1" applyFont="1" applyFill="1" applyBorder="1"/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5" fillId="5" borderId="1" xfId="0" applyNumberFormat="1" applyFont="1" applyFill="1" applyBorder="1"/>
    <xf numFmtId="0" fontId="3" fillId="0" borderId="3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/>
    <xf numFmtId="4" fontId="5" fillId="5" borderId="30" xfId="0" applyNumberFormat="1" applyFont="1" applyFill="1" applyBorder="1"/>
    <xf numFmtId="0" fontId="3" fillId="0" borderId="8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4" fontId="3" fillId="5" borderId="22" xfId="0" applyNumberFormat="1" applyFont="1" applyFill="1" applyBorder="1"/>
    <xf numFmtId="4" fontId="5" fillId="5" borderId="22" xfId="0" applyNumberFormat="1" applyFont="1" applyFill="1" applyBorder="1"/>
    <xf numFmtId="0" fontId="5" fillId="4" borderId="23" xfId="0" applyNumberFormat="1" applyFont="1" applyFill="1" applyBorder="1" applyAlignment="1">
      <alignment horizontal="center" wrapText="1"/>
    </xf>
    <xf numFmtId="3" fontId="7" fillId="0" borderId="0" xfId="0" applyNumberFormat="1" applyFont="1"/>
    <xf numFmtId="0" fontId="34" fillId="0" borderId="0" xfId="0" applyFont="1"/>
    <xf numFmtId="0" fontId="5" fillId="4" borderId="23" xfId="0" applyNumberFormat="1" applyFont="1" applyFill="1" applyBorder="1" applyAlignment="1">
      <alignment horizontal="center" wrapText="1" shrinkToFit="1"/>
    </xf>
    <xf numFmtId="0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 shrinkToFit="1"/>
    </xf>
    <xf numFmtId="49" fontId="3" fillId="0" borderId="30" xfId="0" applyNumberFormat="1" applyFont="1" applyBorder="1" applyAlignment="1">
      <alignment horizontal="center" shrinkToFit="1"/>
    </xf>
    <xf numFmtId="0" fontId="3" fillId="8" borderId="35" xfId="0" applyNumberFormat="1" applyFont="1" applyFill="1" applyBorder="1" applyAlignment="1">
      <alignment horizontal="center"/>
    </xf>
    <xf numFmtId="0" fontId="5" fillId="8" borderId="23" xfId="0" quotePrefix="1" applyNumberFormat="1" applyFont="1" applyFill="1" applyBorder="1" applyAlignment="1">
      <alignment horizontal="center" vertical="justify"/>
    </xf>
    <xf numFmtId="0" fontId="3" fillId="5" borderId="0" xfId="0" applyNumberFormat="1" applyFont="1" applyFill="1" applyBorder="1" applyAlignment="1">
      <alignment horizontal="center"/>
    </xf>
    <xf numFmtId="0" fontId="5" fillId="5" borderId="0" xfId="0" quotePrefix="1" applyNumberFormat="1" applyFont="1" applyFill="1" applyBorder="1" applyAlignment="1">
      <alignment horizontal="center" vertical="justify"/>
    </xf>
    <xf numFmtId="4" fontId="5" fillId="5" borderId="0" xfId="0" applyNumberFormat="1" applyFont="1" applyFill="1" applyBorder="1"/>
    <xf numFmtId="0" fontId="22" fillId="0" borderId="0" xfId="0" applyNumberFormat="1" applyFont="1" applyBorder="1"/>
    <xf numFmtId="3" fontId="6" fillId="0" borderId="0" xfId="0" applyNumberFormat="1" applyFont="1" applyBorder="1"/>
    <xf numFmtId="3" fontId="2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2" fillId="0" borderId="0" xfId="0" applyNumberFormat="1" applyFont="1"/>
    <xf numFmtId="3" fontId="22" fillId="0" borderId="0" xfId="0" applyNumberFormat="1" applyFont="1" applyAlignment="1">
      <alignment wrapText="1"/>
    </xf>
    <xf numFmtId="3" fontId="22" fillId="0" borderId="0" xfId="0" applyNumberFormat="1" applyFont="1"/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4" fontId="14" fillId="0" borderId="0" xfId="0" applyNumberFormat="1" applyFont="1"/>
    <xf numFmtId="4" fontId="7" fillId="5" borderId="37" xfId="1" applyNumberFormat="1" applyFont="1" applyFill="1" applyBorder="1" applyAlignment="1">
      <alignment horizontal="right"/>
    </xf>
    <xf numFmtId="3" fontId="13" fillId="3" borderId="2" xfId="1" applyNumberFormat="1" applyFont="1" applyFill="1" applyBorder="1" applyAlignment="1">
      <alignment horizontal="left" wrapText="1"/>
    </xf>
    <xf numFmtId="3" fontId="10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164" fontId="7" fillId="10" borderId="37" xfId="1" applyNumberFormat="1" applyFont="1" applyFill="1" applyBorder="1" applyAlignment="1">
      <alignment horizontal="center" vertical="center" wrapText="1"/>
    </xf>
    <xf numFmtId="4" fontId="13" fillId="11" borderId="5" xfId="1" applyNumberFormat="1" applyFont="1" applyFill="1" applyBorder="1" applyAlignment="1">
      <alignment horizontal="right" wrapText="1"/>
    </xf>
    <xf numFmtId="4" fontId="13" fillId="11" borderId="1" xfId="1" applyNumberFormat="1" applyFont="1" applyFill="1" applyBorder="1" applyAlignment="1">
      <alignment horizontal="right" wrapText="1"/>
    </xf>
    <xf numFmtId="4" fontId="13" fillId="11" borderId="1" xfId="1" applyNumberFormat="1" applyFont="1" applyFill="1" applyBorder="1" applyAlignment="1">
      <alignment horizontal="right"/>
    </xf>
    <xf numFmtId="4" fontId="10" fillId="12" borderId="19" xfId="1" applyNumberFormat="1" applyFont="1" applyFill="1" applyBorder="1" applyAlignment="1">
      <alignment horizontal="right" wrapText="1"/>
    </xf>
    <xf numFmtId="4" fontId="7" fillId="10" borderId="37" xfId="1" applyNumberFormat="1" applyFont="1" applyFill="1" applyBorder="1"/>
    <xf numFmtId="4" fontId="7" fillId="10" borderId="23" xfId="1" applyNumberFormat="1" applyFont="1" applyFill="1" applyBorder="1" applyAlignment="1">
      <alignment horizontal="right" wrapText="1"/>
    </xf>
    <xf numFmtId="4" fontId="7" fillId="12" borderId="23" xfId="1" applyNumberFormat="1" applyFont="1" applyFill="1" applyBorder="1" applyAlignment="1">
      <alignment horizontal="right"/>
    </xf>
    <xf numFmtId="4" fontId="13" fillId="11" borderId="8" xfId="1" applyNumberFormat="1" applyFont="1" applyFill="1" applyBorder="1" applyAlignment="1">
      <alignment horizontal="right"/>
    </xf>
    <xf numFmtId="4" fontId="13" fillId="11" borderId="30" xfId="1" applyNumberFormat="1" applyFont="1" applyFill="1" applyBorder="1" applyAlignment="1">
      <alignment horizontal="right"/>
    </xf>
    <xf numFmtId="4" fontId="13" fillId="11" borderId="1" xfId="1" applyNumberFormat="1" applyFont="1" applyFill="1" applyBorder="1" applyAlignment="1">
      <alignment horizontal="right" shrinkToFit="1"/>
    </xf>
    <xf numFmtId="4" fontId="7" fillId="11" borderId="37" xfId="1" applyNumberFormat="1" applyFont="1" applyFill="1" applyBorder="1" applyAlignment="1">
      <alignment horizontal="right"/>
    </xf>
    <xf numFmtId="4" fontId="13" fillId="11" borderId="22" xfId="1" applyNumberFormat="1" applyFont="1" applyFill="1" applyBorder="1" applyAlignment="1">
      <alignment horizontal="right"/>
    </xf>
    <xf numFmtId="4" fontId="7" fillId="11" borderId="8" xfId="1" applyNumberFormat="1" applyFont="1" applyFill="1" applyBorder="1" applyAlignment="1">
      <alignment horizontal="right" wrapText="1"/>
    </xf>
    <xf numFmtId="4" fontId="13" fillId="11" borderId="22" xfId="1" applyNumberFormat="1" applyFont="1" applyFill="1" applyBorder="1" applyAlignment="1">
      <alignment horizontal="right" wrapText="1"/>
    </xf>
    <xf numFmtId="4" fontId="7" fillId="11" borderId="23" xfId="1" applyNumberFormat="1" applyFont="1" applyFill="1" applyBorder="1" applyAlignment="1">
      <alignment horizontal="right"/>
    </xf>
    <xf numFmtId="4" fontId="7" fillId="10" borderId="23" xfId="1" applyNumberFormat="1" applyFont="1" applyFill="1" applyBorder="1"/>
    <xf numFmtId="4" fontId="5" fillId="13" borderId="23" xfId="0" applyNumberFormat="1" applyFont="1" applyFill="1" applyBorder="1"/>
    <xf numFmtId="4" fontId="3" fillId="11" borderId="8" xfId="0" applyNumberFormat="1" applyFont="1" applyFill="1" applyBorder="1" applyAlignment="1">
      <alignment horizontal="right"/>
    </xf>
    <xf numFmtId="4" fontId="3" fillId="11" borderId="1" xfId="0" applyNumberFormat="1" applyFont="1" applyFill="1" applyBorder="1"/>
    <xf numFmtId="4" fontId="3" fillId="11" borderId="30" xfId="0" applyNumberFormat="1" applyFont="1" applyFill="1" applyBorder="1"/>
    <xf numFmtId="4" fontId="3" fillId="11" borderId="8" xfId="0" applyNumberFormat="1" applyFont="1" applyFill="1" applyBorder="1" applyAlignment="1">
      <alignment wrapText="1"/>
    </xf>
    <xf numFmtId="4" fontId="3" fillId="11" borderId="1" xfId="0" applyNumberFormat="1" applyFont="1" applyFill="1" applyBorder="1" applyAlignment="1">
      <alignment wrapText="1"/>
    </xf>
    <xf numFmtId="4" fontId="3" fillId="11" borderId="30" xfId="0" applyNumberFormat="1" applyFont="1" applyFill="1" applyBorder="1" applyAlignment="1">
      <alignment wrapText="1"/>
    </xf>
    <xf numFmtId="4" fontId="3" fillId="11" borderId="22" xfId="0" applyNumberFormat="1" applyFont="1" applyFill="1" applyBorder="1" applyAlignment="1">
      <alignment wrapText="1"/>
    </xf>
    <xf numFmtId="4" fontId="5" fillId="13" borderId="23" xfId="0" applyNumberFormat="1" applyFont="1" applyFill="1" applyBorder="1" applyAlignment="1">
      <alignment wrapText="1"/>
    </xf>
    <xf numFmtId="4" fontId="3" fillId="11" borderId="8" xfId="0" applyNumberFormat="1" applyFont="1" applyFill="1" applyBorder="1"/>
    <xf numFmtId="4" fontId="5" fillId="14" borderId="23" xfId="0" applyNumberFormat="1" applyFont="1" applyFill="1" applyBorder="1"/>
    <xf numFmtId="4" fontId="3" fillId="11" borderId="22" xfId="0" applyNumberFormat="1" applyFont="1" applyFill="1" applyBorder="1"/>
    <xf numFmtId="4" fontId="10" fillId="11" borderId="1" xfId="0" applyNumberFormat="1" applyFont="1" applyFill="1" applyBorder="1"/>
    <xf numFmtId="0" fontId="7" fillId="1" borderId="21" xfId="0" applyFont="1" applyFill="1" applyBorder="1" applyAlignment="1">
      <alignment horizontal="left" wrapText="1"/>
    </xf>
    <xf numFmtId="0" fontId="7" fillId="8" borderId="43" xfId="0" applyFont="1" applyFill="1" applyBorder="1" applyAlignment="1">
      <alignment horizontal="center"/>
    </xf>
    <xf numFmtId="4" fontId="7" fillId="14" borderId="4" xfId="0" applyNumberFormat="1" applyFont="1" applyFill="1" applyBorder="1"/>
    <xf numFmtId="4" fontId="7" fillId="8" borderId="4" xfId="0" applyNumberFormat="1" applyFont="1" applyFill="1" applyBorder="1"/>
    <xf numFmtId="4" fontId="7" fillId="14" borderId="44" xfId="0" applyNumberFormat="1" applyFont="1" applyFill="1" applyBorder="1"/>
    <xf numFmtId="4" fontId="7" fillId="8" borderId="45" xfId="0" applyNumberFormat="1" applyFont="1" applyFill="1" applyBorder="1"/>
    <xf numFmtId="0" fontId="7" fillId="0" borderId="32" xfId="0" applyFont="1" applyFill="1" applyBorder="1" applyAlignment="1">
      <alignment horizontal="left" wrapText="1"/>
    </xf>
    <xf numFmtId="4" fontId="10" fillId="0" borderId="5" xfId="0" applyNumberFormat="1" applyFont="1" applyFill="1" applyBorder="1"/>
    <xf numFmtId="4" fontId="10" fillId="11" borderId="5" xfId="0" applyNumberFormat="1" applyFont="1" applyFill="1" applyBorder="1"/>
    <xf numFmtId="4" fontId="10" fillId="5" borderId="5" xfId="0" applyNumberFormat="1" applyFont="1" applyFill="1" applyBorder="1"/>
    <xf numFmtId="4" fontId="10" fillId="0" borderId="33" xfId="0" applyNumberFormat="1" applyFont="1" applyFill="1" applyBorder="1"/>
    <xf numFmtId="0" fontId="7" fillId="0" borderId="13" xfId="0" applyFont="1" applyFill="1" applyBorder="1" applyAlignment="1">
      <alignment horizontal="left" wrapText="1"/>
    </xf>
    <xf numFmtId="4" fontId="10" fillId="0" borderId="14" xfId="0" applyNumberFormat="1" applyFont="1" applyFill="1" applyBorder="1"/>
    <xf numFmtId="4" fontId="10" fillId="11" borderId="14" xfId="0" applyNumberFormat="1" applyFont="1" applyFill="1" applyBorder="1"/>
    <xf numFmtId="4" fontId="10" fillId="5" borderId="14" xfId="0" applyNumberFormat="1" applyFont="1" applyFill="1" applyBorder="1"/>
    <xf numFmtId="4" fontId="10" fillId="0" borderId="17" xfId="0" applyNumberFormat="1" applyFont="1" applyFill="1" applyBorder="1"/>
    <xf numFmtId="0" fontId="7" fillId="3" borderId="18" xfId="1" applyFont="1" applyFill="1" applyBorder="1" applyAlignment="1">
      <alignment wrapText="1"/>
    </xf>
    <xf numFmtId="4" fontId="7" fillId="8" borderId="25" xfId="0" applyNumberFormat="1" applyFont="1" applyFill="1" applyBorder="1" applyAlignment="1">
      <alignment vertical="center"/>
    </xf>
    <xf numFmtId="4" fontId="7" fillId="8" borderId="39" xfId="0" applyNumberFormat="1" applyFont="1" applyFill="1" applyBorder="1" applyAlignment="1">
      <alignment vertical="center"/>
    </xf>
    <xf numFmtId="4" fontId="7" fillId="8" borderId="24" xfId="0" applyNumberFormat="1" applyFont="1" applyFill="1" applyBorder="1" applyAlignment="1">
      <alignment vertical="center"/>
    </xf>
    <xf numFmtId="0" fontId="6" fillId="0" borderId="0" xfId="1" applyFont="1" applyAlignment="1">
      <alignment horizontal="center" wrapText="1"/>
    </xf>
    <xf numFmtId="0" fontId="7" fillId="9" borderId="15" xfId="1" applyFont="1" applyFill="1" applyBorder="1" applyAlignment="1">
      <alignment horizontal="left" wrapText="1"/>
    </xf>
    <xf numFmtId="0" fontId="7" fillId="9" borderId="36" xfId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2" fillId="0" borderId="0" xfId="1" applyFont="1" applyAlignment="1">
      <alignment horizontal="center"/>
    </xf>
    <xf numFmtId="0" fontId="16" fillId="6" borderId="15" xfId="0" applyNumberFormat="1" applyFont="1" applyFill="1" applyBorder="1" applyAlignment="1">
      <alignment horizontal="center"/>
    </xf>
    <xf numFmtId="0" fontId="16" fillId="6" borderId="24" xfId="0" applyNumberFormat="1" applyFont="1" applyFill="1" applyBorder="1" applyAlignment="1">
      <alignment horizontal="center"/>
    </xf>
    <xf numFmtId="0" fontId="16" fillId="6" borderId="25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8" borderId="24" xfId="0" applyNumberFormat="1" applyFont="1" applyFill="1" applyBorder="1" applyAlignment="1">
      <alignment horizontal="center" vertical="center" wrapText="1"/>
    </xf>
    <xf numFmtId="4" fontId="7" fillId="8" borderId="25" xfId="0" applyNumberFormat="1" applyFont="1" applyFill="1" applyBorder="1" applyAlignment="1">
      <alignment horizontal="center" vertical="center" wrapText="1"/>
    </xf>
    <xf numFmtId="4" fontId="7" fillId="4" borderId="16" xfId="0" quotePrefix="1" applyNumberFormat="1" applyFont="1" applyFill="1" applyBorder="1" applyAlignment="1">
      <alignment horizontal="center" vertical="center" wrapText="1"/>
    </xf>
    <xf numFmtId="0" fontId="7" fillId="4" borderId="24" xfId="0" quotePrefix="1" applyFont="1" applyFill="1" applyBorder="1" applyAlignment="1">
      <alignment horizontal="center" vertical="center" wrapText="1"/>
    </xf>
    <xf numFmtId="0" fontId="7" fillId="4" borderId="25" xfId="0" quotePrefix="1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/>
    </xf>
    <xf numFmtId="0" fontId="20" fillId="8" borderId="25" xfId="0" applyFont="1" applyFill="1" applyBorder="1" applyAlignment="1">
      <alignment horizontal="center"/>
    </xf>
    <xf numFmtId="4" fontId="7" fillId="8" borderId="15" xfId="0" applyNumberFormat="1" applyFont="1" applyFill="1" applyBorder="1" applyAlignment="1">
      <alignment horizontal="center" wrapText="1"/>
    </xf>
    <xf numFmtId="4" fontId="7" fillId="8" borderId="24" xfId="0" applyNumberFormat="1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21" fillId="8" borderId="25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wrapText="1"/>
    </xf>
    <xf numFmtId="0" fontId="7" fillId="4" borderId="5" xfId="0" quotePrefix="1" applyFont="1" applyFill="1" applyBorder="1" applyAlignment="1">
      <alignment horizontal="center" wrapText="1"/>
    </xf>
    <xf numFmtId="0" fontId="7" fillId="4" borderId="3" xfId="0" quotePrefix="1" applyFont="1" applyFill="1" applyBorder="1" applyAlignment="1">
      <alignment horizontal="center" wrapText="1"/>
    </xf>
    <xf numFmtId="0" fontId="7" fillId="4" borderId="30" xfId="0" quotePrefix="1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23" xfId="0" quotePrefix="1" applyFont="1" applyFill="1" applyBorder="1" applyAlignment="1">
      <alignment horizontal="center" wrapText="1"/>
    </xf>
    <xf numFmtId="164" fontId="7" fillId="4" borderId="46" xfId="0" applyNumberFormat="1" applyFont="1" applyFill="1" applyBorder="1" applyAlignment="1">
      <alignment horizontal="center" vertical="center" wrapText="1"/>
    </xf>
    <xf numFmtId="164" fontId="7" fillId="4" borderId="39" xfId="0" applyNumberFormat="1" applyFont="1" applyFill="1" applyBorder="1" applyAlignment="1">
      <alignment horizontal="center" vertical="center" wrapText="1"/>
    </xf>
    <xf numFmtId="164" fontId="7" fillId="4" borderId="40" xfId="0" applyNumberFormat="1" applyFont="1" applyFill="1" applyBorder="1" applyAlignment="1">
      <alignment horizontal="center" vertical="center" wrapText="1"/>
    </xf>
    <xf numFmtId="164" fontId="7" fillId="4" borderId="44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47" xfId="0" applyNumberFormat="1" applyFont="1" applyFill="1" applyBorder="1" applyAlignment="1">
      <alignment horizontal="center" vertical="center" wrapText="1"/>
    </xf>
  </cellXfs>
  <cellStyles count="5">
    <cellStyle name="Normal 2" xfId="2"/>
    <cellStyle name="Normal 2 2" xfId="4"/>
    <cellStyle name="Normalno 2" xfId="1"/>
    <cellStyle name="Obično" xfId="0" builtinId="0"/>
    <cellStyle name="Zarez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opLeftCell="A33" workbookViewId="0">
      <selection activeCell="I16" sqref="I16"/>
    </sheetView>
  </sheetViews>
  <sheetFormatPr defaultRowHeight="15.75"/>
  <cols>
    <col min="1" max="1" width="54.7109375" style="8" customWidth="1"/>
    <col min="2" max="2" width="13.28515625" style="8" customWidth="1"/>
    <col min="3" max="3" width="17" style="8" customWidth="1"/>
    <col min="4" max="4" width="15.7109375" style="8" customWidth="1"/>
    <col min="5" max="5" width="17.140625" style="8" customWidth="1"/>
    <col min="6" max="6" width="9.140625" style="8"/>
    <col min="7" max="7" width="13.140625" style="8" hidden="1" customWidth="1"/>
    <col min="8" max="8" width="10.140625" style="8" bestFit="1" customWidth="1"/>
    <col min="9" max="16384" width="9.140625" style="8"/>
  </cols>
  <sheetData>
    <row r="2" spans="1:8" ht="37.5" customHeight="1">
      <c r="A2" s="283" t="s">
        <v>129</v>
      </c>
      <c r="B2" s="283"/>
      <c r="C2" s="283"/>
      <c r="D2" s="283"/>
      <c r="E2" s="283"/>
    </row>
    <row r="3" spans="1:8">
      <c r="A3" s="9"/>
      <c r="B3" s="9"/>
      <c r="C3" s="9"/>
      <c r="D3" s="9"/>
      <c r="E3" s="10" t="s">
        <v>133</v>
      </c>
    </row>
    <row r="4" spans="1:8" ht="16.5" thickBot="1">
      <c r="A4" s="9"/>
      <c r="B4" s="9"/>
      <c r="C4" s="9"/>
      <c r="D4" s="9"/>
      <c r="E4" s="9"/>
    </row>
    <row r="5" spans="1:8" ht="30.75" customHeight="1" thickBot="1">
      <c r="A5" s="11" t="s">
        <v>0</v>
      </c>
      <c r="B5" s="12" t="s">
        <v>1</v>
      </c>
      <c r="C5" s="13" t="s">
        <v>92</v>
      </c>
      <c r="D5" s="12" t="s">
        <v>101</v>
      </c>
      <c r="E5" s="12" t="s">
        <v>134</v>
      </c>
    </row>
    <row r="6" spans="1:8" ht="27" customHeight="1" thickBot="1">
      <c r="A6" s="2" t="s">
        <v>102</v>
      </c>
      <c r="B6" s="14"/>
      <c r="C6" s="233">
        <v>-80000</v>
      </c>
      <c r="D6" s="5">
        <v>0</v>
      </c>
      <c r="E6" s="6">
        <f>C6</f>
        <v>-80000</v>
      </c>
    </row>
    <row r="7" spans="1:8" ht="29.25" customHeight="1" thickBot="1">
      <c r="A7" s="2" t="s">
        <v>103</v>
      </c>
      <c r="B7" s="7">
        <v>6</v>
      </c>
      <c r="C7" s="233">
        <v>8036799.79</v>
      </c>
      <c r="D7" s="5">
        <f>D8+D9+D10+D11+D12+D13+D14+D15+D16+D17+D18+D19+D20+D21+D22+D23</f>
        <v>27652.620000000003</v>
      </c>
      <c r="E7" s="6">
        <f>C7+D7</f>
        <v>8064452.4100000001</v>
      </c>
    </row>
    <row r="8" spans="1:8">
      <c r="A8" s="32" t="s">
        <v>2</v>
      </c>
      <c r="B8" s="15" t="s">
        <v>3</v>
      </c>
      <c r="C8" s="234">
        <v>0</v>
      </c>
      <c r="D8" s="66">
        <v>0</v>
      </c>
      <c r="E8" s="66">
        <f>C8+D8</f>
        <v>0</v>
      </c>
    </row>
    <row r="9" spans="1:8" ht="31.5">
      <c r="A9" s="33" t="s">
        <v>106</v>
      </c>
      <c r="B9" s="16" t="s">
        <v>4</v>
      </c>
      <c r="C9" s="235">
        <v>20000</v>
      </c>
      <c r="D9" s="67">
        <v>-4000</v>
      </c>
      <c r="E9" s="67">
        <f>C9+D9</f>
        <v>16000</v>
      </c>
    </row>
    <row r="10" spans="1:8" ht="31.5">
      <c r="A10" s="33" t="s">
        <v>138</v>
      </c>
      <c r="B10" s="16" t="s">
        <v>137</v>
      </c>
      <c r="C10" s="235">
        <v>0</v>
      </c>
      <c r="D10" s="67">
        <v>50029.62</v>
      </c>
      <c r="E10" s="67">
        <f t="shared" ref="E10:E15" si="0">C10+D10</f>
        <v>50029.62</v>
      </c>
      <c r="H10" s="69"/>
    </row>
    <row r="11" spans="1:8" ht="31.5">
      <c r="A11" s="33" t="s">
        <v>105</v>
      </c>
      <c r="B11" s="16" t="s">
        <v>73</v>
      </c>
      <c r="C11" s="235">
        <v>20000</v>
      </c>
      <c r="D11" s="67">
        <v>0</v>
      </c>
      <c r="E11" s="67">
        <f t="shared" si="0"/>
        <v>20000</v>
      </c>
      <c r="G11" s="69"/>
    </row>
    <row r="12" spans="1:8" ht="31.5">
      <c r="A12" s="33" t="s">
        <v>104</v>
      </c>
      <c r="B12" s="16" t="s">
        <v>73</v>
      </c>
      <c r="C12" s="235">
        <v>6046000</v>
      </c>
      <c r="D12" s="67">
        <v>0</v>
      </c>
      <c r="E12" s="67">
        <f t="shared" si="0"/>
        <v>6046000</v>
      </c>
    </row>
    <row r="13" spans="1:8" ht="31.5">
      <c r="A13" s="33" t="s">
        <v>124</v>
      </c>
      <c r="B13" s="16" t="s">
        <v>73</v>
      </c>
      <c r="C13" s="235">
        <v>2246.4899999999998</v>
      </c>
      <c r="D13" s="67">
        <v>0</v>
      </c>
      <c r="E13" s="67">
        <f t="shared" si="0"/>
        <v>2246.4899999999998</v>
      </c>
    </row>
    <row r="14" spans="1:8" ht="31.5">
      <c r="A14" s="33" t="s">
        <v>107</v>
      </c>
      <c r="B14" s="16" t="s">
        <v>73</v>
      </c>
      <c r="C14" s="235">
        <v>0</v>
      </c>
      <c r="D14" s="67">
        <v>0</v>
      </c>
      <c r="E14" s="67">
        <f t="shared" si="0"/>
        <v>0</v>
      </c>
    </row>
    <row r="15" spans="1:8" ht="31.5">
      <c r="A15" s="33" t="s">
        <v>108</v>
      </c>
      <c r="B15" s="16" t="s">
        <v>73</v>
      </c>
      <c r="C15" s="236">
        <v>570000</v>
      </c>
      <c r="D15" s="50">
        <v>0</v>
      </c>
      <c r="E15" s="67">
        <f t="shared" si="0"/>
        <v>570000</v>
      </c>
    </row>
    <row r="16" spans="1:8">
      <c r="A16" s="34" t="s">
        <v>5</v>
      </c>
      <c r="B16" s="17">
        <v>641</v>
      </c>
      <c r="C16" s="236">
        <v>700</v>
      </c>
      <c r="D16" s="50">
        <v>0</v>
      </c>
      <c r="E16" s="50">
        <f t="shared" ref="E16:E23" si="1">C16+D16</f>
        <v>700</v>
      </c>
      <c r="G16" s="69"/>
    </row>
    <row r="17" spans="1:7">
      <c r="A17" s="34" t="s">
        <v>114</v>
      </c>
      <c r="B17" s="17">
        <v>68311</v>
      </c>
      <c r="C17" s="236">
        <v>4000</v>
      </c>
      <c r="D17" s="50">
        <v>0</v>
      </c>
      <c r="E17" s="50">
        <f t="shared" si="1"/>
        <v>4000</v>
      </c>
    </row>
    <row r="18" spans="1:7">
      <c r="A18" s="34" t="s">
        <v>6</v>
      </c>
      <c r="B18" s="18">
        <v>652</v>
      </c>
      <c r="C18" s="236">
        <v>0</v>
      </c>
      <c r="D18" s="50">
        <v>0</v>
      </c>
      <c r="E18" s="50">
        <f t="shared" si="1"/>
        <v>0</v>
      </c>
    </row>
    <row r="19" spans="1:7">
      <c r="A19" s="34" t="s">
        <v>115</v>
      </c>
      <c r="B19" s="70">
        <v>64151</v>
      </c>
      <c r="C19" s="236">
        <v>100</v>
      </c>
      <c r="D19" s="50">
        <v>200</v>
      </c>
      <c r="E19" s="50">
        <f t="shared" si="1"/>
        <v>300</v>
      </c>
    </row>
    <row r="20" spans="1:7">
      <c r="A20" s="34" t="s">
        <v>61</v>
      </c>
      <c r="B20" s="18" t="s">
        <v>100</v>
      </c>
      <c r="C20" s="236">
        <v>600230</v>
      </c>
      <c r="D20" s="50">
        <v>-18577</v>
      </c>
      <c r="E20" s="50">
        <f t="shared" si="1"/>
        <v>581653</v>
      </c>
      <c r="G20" s="69"/>
    </row>
    <row r="21" spans="1:7" ht="31.5">
      <c r="A21" s="230" t="s">
        <v>125</v>
      </c>
      <c r="B21" s="18">
        <v>663</v>
      </c>
      <c r="C21" s="236">
        <v>8000</v>
      </c>
      <c r="D21" s="50">
        <v>0</v>
      </c>
      <c r="E21" s="50">
        <f t="shared" si="1"/>
        <v>8000</v>
      </c>
    </row>
    <row r="22" spans="1:7" ht="31.5">
      <c r="A22" s="35" t="s">
        <v>110</v>
      </c>
      <c r="B22" s="18">
        <v>671</v>
      </c>
      <c r="C22" s="236">
        <v>463523.3</v>
      </c>
      <c r="D22" s="50">
        <v>0</v>
      </c>
      <c r="E22" s="50">
        <f t="shared" si="1"/>
        <v>463523.3</v>
      </c>
    </row>
    <row r="23" spans="1:7" ht="32.25" thickBot="1">
      <c r="A23" s="35" t="s">
        <v>109</v>
      </c>
      <c r="B23" s="18">
        <v>671</v>
      </c>
      <c r="C23" s="236">
        <v>302000</v>
      </c>
      <c r="D23" s="50">
        <v>0</v>
      </c>
      <c r="E23" s="50">
        <f t="shared" si="1"/>
        <v>302000</v>
      </c>
    </row>
    <row r="24" spans="1:7" ht="16.5" thickBot="1">
      <c r="A24" s="2" t="s">
        <v>111</v>
      </c>
      <c r="B24" s="7">
        <v>7</v>
      </c>
      <c r="C24" s="233">
        <v>28500</v>
      </c>
      <c r="D24" s="5">
        <v>0</v>
      </c>
      <c r="E24" s="6">
        <f>C24</f>
        <v>28500</v>
      </c>
    </row>
    <row r="25" spans="1:7" ht="16.5" thickBot="1">
      <c r="A25" s="36" t="s">
        <v>112</v>
      </c>
      <c r="B25" s="19">
        <v>722</v>
      </c>
      <c r="C25" s="237">
        <v>28500</v>
      </c>
      <c r="D25" s="20">
        <v>0</v>
      </c>
      <c r="E25" s="21">
        <f>C25+D25</f>
        <v>28500</v>
      </c>
    </row>
    <row r="26" spans="1:7" ht="16.5" thickBot="1">
      <c r="A26" s="284" t="s">
        <v>113</v>
      </c>
      <c r="B26" s="285"/>
      <c r="C26" s="238">
        <v>7985299.79</v>
      </c>
      <c r="D26" s="22">
        <f>D7</f>
        <v>27652.620000000003</v>
      </c>
      <c r="E26" s="23">
        <f>E6+E7+E24</f>
        <v>8012952.4100000001</v>
      </c>
    </row>
    <row r="27" spans="1:7" ht="16.5" thickBot="1">
      <c r="A27" s="24"/>
      <c r="B27" s="25"/>
      <c r="C27" s="26"/>
      <c r="D27" s="26"/>
      <c r="E27" s="26"/>
    </row>
    <row r="28" spans="1:7" ht="32.25" thickBot="1">
      <c r="A28" s="37" t="s">
        <v>7</v>
      </c>
      <c r="B28" s="38" t="s">
        <v>1</v>
      </c>
      <c r="C28" s="39" t="s">
        <v>92</v>
      </c>
      <c r="D28" s="40" t="s">
        <v>101</v>
      </c>
      <c r="E28" s="41" t="s">
        <v>134</v>
      </c>
    </row>
    <row r="29" spans="1:7" ht="16.5" thickBot="1">
      <c r="A29" s="42" t="s">
        <v>8</v>
      </c>
      <c r="B29" s="68">
        <v>3</v>
      </c>
      <c r="C29" s="239">
        <v>7875053.2999999998</v>
      </c>
      <c r="D29" s="43">
        <f>D30+D34+D40</f>
        <v>18129.62000000017</v>
      </c>
      <c r="E29" s="43">
        <f>E30+E34+E40</f>
        <v>7893182.9199999999</v>
      </c>
    </row>
    <row r="30" spans="1:7" ht="16.5" thickBot="1">
      <c r="A30" s="27" t="s">
        <v>9</v>
      </c>
      <c r="B30" s="28">
        <v>31</v>
      </c>
      <c r="C30" s="240">
        <v>5872000</v>
      </c>
      <c r="D30" s="29">
        <f>D31</f>
        <v>42829.620000000112</v>
      </c>
      <c r="E30" s="29">
        <f>E31+E32+E33</f>
        <v>5914829.6200000001</v>
      </c>
    </row>
    <row r="31" spans="1:7">
      <c r="A31" s="59" t="s">
        <v>10</v>
      </c>
      <c r="B31" s="52">
        <v>311</v>
      </c>
      <c r="C31" s="241">
        <v>4800000</v>
      </c>
      <c r="D31" s="48">
        <f>E31-C31</f>
        <v>42829.620000000112</v>
      </c>
      <c r="E31" s="48">
        <v>4842829.62</v>
      </c>
    </row>
    <row r="32" spans="1:7">
      <c r="A32" s="60" t="s">
        <v>11</v>
      </c>
      <c r="B32" s="53">
        <v>312</v>
      </c>
      <c r="C32" s="236">
        <v>190000</v>
      </c>
      <c r="D32" s="50">
        <v>0</v>
      </c>
      <c r="E32" s="50">
        <v>190000</v>
      </c>
    </row>
    <row r="33" spans="1:5" ht="16.5" thickBot="1">
      <c r="A33" s="61" t="s">
        <v>12</v>
      </c>
      <c r="B33" s="57">
        <v>313</v>
      </c>
      <c r="C33" s="242">
        <v>882000</v>
      </c>
      <c r="D33" s="58">
        <v>0</v>
      </c>
      <c r="E33" s="58">
        <v>882000</v>
      </c>
    </row>
    <row r="34" spans="1:5" ht="16.5" thickBot="1">
      <c r="A34" s="27" t="s">
        <v>13</v>
      </c>
      <c r="B34" s="28">
        <v>32</v>
      </c>
      <c r="C34" s="240">
        <v>1995623.2999999998</v>
      </c>
      <c r="D34" s="29">
        <f>D35+D36+D37+D38+D39</f>
        <v>-27756.73999999994</v>
      </c>
      <c r="E34" s="29">
        <f>E35+E36+E37+E38+E39</f>
        <v>1967866.56</v>
      </c>
    </row>
    <row r="35" spans="1:5">
      <c r="A35" s="59" t="s">
        <v>68</v>
      </c>
      <c r="B35" s="52">
        <v>321</v>
      </c>
      <c r="C35" s="241">
        <v>617292.29</v>
      </c>
      <c r="D35" s="48">
        <f>E35-C35</f>
        <v>274.98999999999069</v>
      </c>
      <c r="E35" s="48">
        <v>617567.28</v>
      </c>
    </row>
    <row r="36" spans="1:5">
      <c r="A36" s="60" t="s">
        <v>14</v>
      </c>
      <c r="B36" s="53">
        <v>322</v>
      </c>
      <c r="C36" s="236">
        <v>288214.65999999997</v>
      </c>
      <c r="D36" s="50">
        <f>E36-C36</f>
        <v>-15360.229999999981</v>
      </c>
      <c r="E36" s="50">
        <v>272854.43</v>
      </c>
    </row>
    <row r="37" spans="1:5">
      <c r="A37" s="60" t="s">
        <v>15</v>
      </c>
      <c r="B37" s="53">
        <v>323</v>
      </c>
      <c r="C37" s="236">
        <v>914641.35</v>
      </c>
      <c r="D37" s="50">
        <f>E37-C37</f>
        <v>-15473.449999999953</v>
      </c>
      <c r="E37" s="50">
        <v>899167.9</v>
      </c>
    </row>
    <row r="38" spans="1:5">
      <c r="A38" s="62" t="s">
        <v>16</v>
      </c>
      <c r="B38" s="53">
        <v>324</v>
      </c>
      <c r="C38" s="243">
        <v>52400</v>
      </c>
      <c r="D38" s="54">
        <f>E38-C38</f>
        <v>6463.1200000000026</v>
      </c>
      <c r="E38" s="54">
        <v>58863.12</v>
      </c>
    </row>
    <row r="39" spans="1:5" ht="16.5" thickBot="1">
      <c r="A39" s="61" t="s">
        <v>76</v>
      </c>
      <c r="B39" s="57">
        <v>329</v>
      </c>
      <c r="C39" s="242">
        <v>123075</v>
      </c>
      <c r="D39" s="58">
        <f>E39-C39</f>
        <v>-3661.1699999999983</v>
      </c>
      <c r="E39" s="58">
        <v>119413.83</v>
      </c>
    </row>
    <row r="40" spans="1:5" ht="16.5" thickBot="1">
      <c r="A40" s="27" t="s">
        <v>17</v>
      </c>
      <c r="B40" s="45">
        <v>34</v>
      </c>
      <c r="C40" s="244">
        <v>7430</v>
      </c>
      <c r="D40" s="46">
        <f>D41</f>
        <v>3056.74</v>
      </c>
      <c r="E40" s="229">
        <f>E41</f>
        <v>10486.74</v>
      </c>
    </row>
    <row r="41" spans="1:5" ht="16.5" thickBot="1">
      <c r="A41" s="63" t="s">
        <v>18</v>
      </c>
      <c r="B41" s="55">
        <v>343</v>
      </c>
      <c r="C41" s="245">
        <v>7430</v>
      </c>
      <c r="D41" s="56">
        <f>E41-C41</f>
        <v>3056.74</v>
      </c>
      <c r="E41" s="56">
        <v>10486.74</v>
      </c>
    </row>
    <row r="42" spans="1:5" ht="16.5" thickBot="1">
      <c r="A42" s="42" t="s">
        <v>19</v>
      </c>
      <c r="B42" s="68">
        <v>4</v>
      </c>
      <c r="C42" s="239">
        <v>110246.49</v>
      </c>
      <c r="D42" s="43">
        <f>D45</f>
        <v>9523</v>
      </c>
      <c r="E42" s="43">
        <f>E45</f>
        <v>119769.49</v>
      </c>
    </row>
    <row r="43" spans="1:5">
      <c r="A43" s="64" t="s">
        <v>74</v>
      </c>
      <c r="B43" s="30">
        <v>41</v>
      </c>
      <c r="C43" s="246">
        <v>0</v>
      </c>
      <c r="D43" s="4">
        <v>0</v>
      </c>
      <c r="E43" s="4">
        <v>0</v>
      </c>
    </row>
    <row r="44" spans="1:5" ht="16.5" thickBot="1">
      <c r="A44" s="65" t="s">
        <v>75</v>
      </c>
      <c r="B44" s="31">
        <v>412</v>
      </c>
      <c r="C44" s="247">
        <v>0</v>
      </c>
      <c r="D44" s="51">
        <v>0</v>
      </c>
      <c r="E44" s="51">
        <v>0</v>
      </c>
    </row>
    <row r="45" spans="1:5" ht="16.5" thickBot="1">
      <c r="A45" s="27" t="s">
        <v>20</v>
      </c>
      <c r="B45" s="45">
        <v>42</v>
      </c>
      <c r="C45" s="248">
        <v>110246.49</v>
      </c>
      <c r="D45" s="46">
        <f>D46</f>
        <v>9523</v>
      </c>
      <c r="E45" s="46">
        <f>E46+E47+E48</f>
        <v>119769.49</v>
      </c>
    </row>
    <row r="46" spans="1:5">
      <c r="A46" s="59" t="s">
        <v>21</v>
      </c>
      <c r="B46" s="47">
        <v>422</v>
      </c>
      <c r="C46" s="241">
        <v>106000</v>
      </c>
      <c r="D46" s="48">
        <f>E46-C46</f>
        <v>9523</v>
      </c>
      <c r="E46" s="48">
        <v>115523</v>
      </c>
    </row>
    <row r="47" spans="1:5">
      <c r="A47" s="60" t="s">
        <v>22</v>
      </c>
      <c r="B47" s="49">
        <v>424</v>
      </c>
      <c r="C47" s="236">
        <v>4246.49</v>
      </c>
      <c r="D47" s="50">
        <v>0</v>
      </c>
      <c r="E47" s="50">
        <v>4246.49</v>
      </c>
    </row>
    <row r="48" spans="1:5" ht="16.5" thickBot="1">
      <c r="A48" s="60" t="s">
        <v>23</v>
      </c>
      <c r="B48" s="49">
        <v>426</v>
      </c>
      <c r="C48" s="236">
        <v>0</v>
      </c>
      <c r="D48" s="50">
        <v>0</v>
      </c>
      <c r="E48" s="50">
        <v>0</v>
      </c>
    </row>
    <row r="49" spans="1:6" ht="16.5" thickBot="1">
      <c r="A49" s="2" t="s">
        <v>24</v>
      </c>
      <c r="B49" s="44"/>
      <c r="C49" s="249">
        <v>7985299.79</v>
      </c>
      <c r="D49" s="22">
        <f>D29+D42</f>
        <v>27652.62000000017</v>
      </c>
      <c r="E49" s="22">
        <f>E29+E42</f>
        <v>8012952.4100000001</v>
      </c>
    </row>
    <row r="51" spans="1:6" ht="18.75">
      <c r="A51" s="71"/>
      <c r="B51" s="71"/>
      <c r="C51" s="71"/>
      <c r="D51" s="71"/>
      <c r="E51" s="71"/>
      <c r="F51" s="71"/>
    </row>
    <row r="52" spans="1:6" ht="18.75">
      <c r="A52" s="286"/>
      <c r="B52" s="286"/>
      <c r="C52" s="286"/>
      <c r="D52" s="71"/>
      <c r="E52" s="71" t="s">
        <v>122</v>
      </c>
      <c r="F52" s="71"/>
    </row>
    <row r="53" spans="1:6" ht="18.75">
      <c r="A53" s="71"/>
      <c r="B53" s="71"/>
      <c r="C53" s="71"/>
      <c r="D53" s="71"/>
      <c r="E53" s="71"/>
      <c r="F53" s="71"/>
    </row>
    <row r="54" spans="1:6" ht="18.75">
      <c r="A54" s="108"/>
      <c r="B54" s="108"/>
      <c r="C54" s="108"/>
      <c r="D54" s="109"/>
      <c r="E54" s="109"/>
      <c r="F54" s="71"/>
    </row>
    <row r="55" spans="1:6" ht="18.75">
      <c r="A55" s="108"/>
      <c r="B55" s="108"/>
      <c r="C55" s="108"/>
      <c r="D55" s="109"/>
      <c r="E55" s="109"/>
      <c r="F55" s="71"/>
    </row>
    <row r="56" spans="1:6" ht="18.75">
      <c r="A56" s="287" t="s">
        <v>123</v>
      </c>
      <c r="B56" s="287"/>
      <c r="C56" s="287"/>
      <c r="D56" s="108"/>
      <c r="E56" s="108"/>
      <c r="F56" s="71"/>
    </row>
    <row r="57" spans="1:6" ht="18.75">
      <c r="A57" s="108"/>
      <c r="B57" s="108"/>
      <c r="C57" s="108"/>
      <c r="D57" s="108"/>
      <c r="E57" s="108"/>
      <c r="F57" s="71"/>
    </row>
    <row r="58" spans="1:6" ht="18.75">
      <c r="A58" s="71"/>
      <c r="B58" s="71"/>
      <c r="C58" s="71"/>
      <c r="D58" s="71"/>
      <c r="E58" s="71"/>
      <c r="F58" s="71"/>
    </row>
    <row r="59" spans="1:6">
      <c r="A59" s="9"/>
      <c r="B59" s="9"/>
      <c r="C59" s="9"/>
      <c r="D59" s="9"/>
      <c r="E59" s="9"/>
    </row>
  </sheetData>
  <mergeCells count="4">
    <mergeCell ref="A2:E2"/>
    <mergeCell ref="A26:B26"/>
    <mergeCell ref="A52:C52"/>
    <mergeCell ref="A56:C56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opLeftCell="F33" zoomScale="85" zoomScaleNormal="85" workbookViewId="0">
      <selection activeCell="P34" sqref="P34"/>
    </sheetView>
  </sheetViews>
  <sheetFormatPr defaultRowHeight="15"/>
  <cols>
    <col min="1" max="1" width="21.140625" style="3" customWidth="1"/>
    <col min="2" max="2" width="22.140625" style="3" customWidth="1"/>
    <col min="3" max="3" width="19.5703125" style="3" customWidth="1"/>
    <col min="4" max="4" width="19.85546875" style="3" customWidth="1"/>
    <col min="5" max="6" width="18.5703125" style="3" customWidth="1"/>
    <col min="7" max="8" width="14.28515625" style="3" customWidth="1"/>
    <col min="9" max="9" width="17.7109375" style="3" customWidth="1"/>
    <col min="10" max="10" width="17.28515625" style="3" customWidth="1"/>
    <col min="11" max="12" width="15.42578125" style="3" customWidth="1"/>
    <col min="13" max="16" width="15.5703125" style="3" customWidth="1"/>
    <col min="17" max="17" width="14.5703125" style="3" customWidth="1"/>
    <col min="18" max="18" width="21.42578125" style="3" customWidth="1"/>
    <col min="19" max="19" width="10.140625" style="3" bestFit="1" customWidth="1"/>
    <col min="20" max="16384" width="9.140625" style="3"/>
  </cols>
  <sheetData>
    <row r="1" spans="1:21" ht="16.5" thickBot="1">
      <c r="A1" s="288" t="s">
        <v>84</v>
      </c>
      <c r="B1" s="289"/>
      <c r="C1" s="289"/>
      <c r="D1" s="29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21" ht="44.25" customHeight="1">
      <c r="A2" s="294" t="s">
        <v>130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5.75">
      <c r="A3" s="134" t="s">
        <v>25</v>
      </c>
      <c r="B3" s="95"/>
      <c r="C3" s="95"/>
      <c r="D3" s="135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1" ht="18.75">
      <c r="A4" s="136" t="s">
        <v>81</v>
      </c>
      <c r="B4" s="137"/>
      <c r="C4" s="137"/>
      <c r="D4" s="137"/>
      <c r="E4" s="137"/>
      <c r="F4" s="137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21" ht="15.75" customHeight="1" thickBot="1">
      <c r="A5" s="138"/>
      <c r="B5" s="137"/>
      <c r="C5" s="137"/>
      <c r="D5" s="137"/>
      <c r="E5" s="137"/>
      <c r="F5" s="137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1" ht="15.75">
      <c r="A6" s="139" t="s">
        <v>26</v>
      </c>
      <c r="B6" s="140" t="s">
        <v>90</v>
      </c>
      <c r="C6" s="140" t="s">
        <v>91</v>
      </c>
      <c r="D6" s="141" t="s">
        <v>94</v>
      </c>
      <c r="E6" s="291"/>
      <c r="F6" s="291"/>
      <c r="G6" s="291"/>
      <c r="H6" s="291"/>
      <c r="I6" s="291"/>
      <c r="J6" s="291"/>
      <c r="K6" s="291"/>
      <c r="L6" s="291"/>
      <c r="M6" s="291"/>
      <c r="N6" s="142"/>
      <c r="O6" s="143"/>
      <c r="P6" s="143"/>
      <c r="Q6" s="143"/>
      <c r="R6" s="292"/>
      <c r="S6" s="292"/>
    </row>
    <row r="7" spans="1:21" ht="15.75">
      <c r="A7" s="144" t="s">
        <v>27</v>
      </c>
      <c r="B7" s="145">
        <f>D44+E44+F44+I44+K44+L44</f>
        <v>7381523.2999999998</v>
      </c>
      <c r="C7" s="146">
        <v>6861216</v>
      </c>
      <c r="D7" s="147">
        <v>6861216</v>
      </c>
      <c r="E7" s="293"/>
      <c r="F7" s="293"/>
      <c r="G7" s="293"/>
      <c r="H7" s="293"/>
      <c r="I7" s="293"/>
      <c r="J7" s="293"/>
      <c r="K7" s="293"/>
      <c r="L7" s="293"/>
      <c r="M7" s="293"/>
      <c r="N7" s="148"/>
      <c r="O7" s="149"/>
      <c r="P7" s="149"/>
      <c r="Q7" s="149"/>
      <c r="R7" s="292"/>
      <c r="S7" s="292"/>
    </row>
    <row r="8" spans="1:21" ht="29.25">
      <c r="A8" s="144" t="s">
        <v>69</v>
      </c>
      <c r="B8" s="145">
        <v>700</v>
      </c>
      <c r="C8" s="146">
        <v>700</v>
      </c>
      <c r="D8" s="147">
        <v>700</v>
      </c>
      <c r="E8" s="148"/>
      <c r="F8" s="232"/>
      <c r="G8" s="148"/>
      <c r="H8" s="148"/>
      <c r="I8" s="148"/>
      <c r="J8" s="150"/>
      <c r="K8" s="150"/>
      <c r="L8" s="150"/>
      <c r="M8" s="150"/>
      <c r="N8" s="150"/>
      <c r="O8" s="149"/>
      <c r="P8" s="149"/>
      <c r="Q8" s="149"/>
      <c r="R8" s="149"/>
      <c r="S8" s="149"/>
    </row>
    <row r="9" spans="1:21" ht="15.75">
      <c r="A9" s="151" t="s">
        <v>78</v>
      </c>
      <c r="B9" s="145">
        <f>G44+H44+80000-700</f>
        <v>585953</v>
      </c>
      <c r="C9" s="146">
        <v>555650</v>
      </c>
      <c r="D9" s="147">
        <v>555650</v>
      </c>
      <c r="E9" s="148"/>
      <c r="F9" s="232"/>
      <c r="G9" s="148"/>
      <c r="H9" s="148"/>
      <c r="I9" s="148"/>
      <c r="J9" s="150"/>
      <c r="K9" s="150"/>
      <c r="L9" s="150"/>
      <c r="M9" s="150"/>
      <c r="N9" s="150"/>
      <c r="O9" s="149"/>
      <c r="P9" s="149"/>
      <c r="Q9" s="149"/>
      <c r="R9" s="149"/>
      <c r="S9" s="149"/>
    </row>
    <row r="10" spans="1:21" ht="42.75">
      <c r="A10" s="152" t="s">
        <v>116</v>
      </c>
      <c r="B10" s="145">
        <f>Q44</f>
        <v>28500</v>
      </c>
      <c r="C10" s="146">
        <v>0</v>
      </c>
      <c r="D10" s="147">
        <v>0</v>
      </c>
      <c r="E10" s="142"/>
      <c r="F10" s="231"/>
      <c r="G10" s="142"/>
      <c r="H10" s="142"/>
      <c r="I10" s="142"/>
      <c r="J10" s="142"/>
      <c r="K10" s="142"/>
      <c r="L10" s="231"/>
      <c r="M10" s="142"/>
      <c r="N10" s="142"/>
      <c r="O10" s="149"/>
      <c r="P10" s="149"/>
      <c r="Q10" s="149"/>
      <c r="R10" s="149"/>
      <c r="S10" s="149"/>
    </row>
    <row r="11" spans="1:21" ht="15.75">
      <c r="A11" s="153" t="s">
        <v>30</v>
      </c>
      <c r="B11" s="145">
        <f>O44+P44</f>
        <v>8000</v>
      </c>
      <c r="C11" s="146">
        <v>0</v>
      </c>
      <c r="D11" s="147">
        <v>0</v>
      </c>
      <c r="E11" s="142"/>
      <c r="F11" s="231"/>
      <c r="G11" s="142"/>
      <c r="H11" s="142"/>
      <c r="I11" s="142"/>
      <c r="J11" s="154"/>
      <c r="K11" s="154"/>
      <c r="L11" s="154"/>
      <c r="M11" s="154"/>
      <c r="N11" s="154"/>
      <c r="O11" s="149"/>
      <c r="P11" s="149"/>
      <c r="Q11" s="149"/>
      <c r="R11" s="149"/>
      <c r="S11" s="149"/>
    </row>
    <row r="12" spans="1:21" ht="15.75">
      <c r="A12" s="151" t="s">
        <v>29</v>
      </c>
      <c r="B12" s="145">
        <f>M44+N44</f>
        <v>88276.11</v>
      </c>
      <c r="C12" s="146">
        <v>45500</v>
      </c>
      <c r="D12" s="147">
        <v>45500</v>
      </c>
      <c r="E12" s="132"/>
      <c r="F12" s="132"/>
      <c r="G12" s="132"/>
      <c r="H12" s="132"/>
      <c r="I12" s="132"/>
      <c r="J12" s="155"/>
      <c r="K12" s="155"/>
      <c r="L12" s="155"/>
      <c r="M12" s="132"/>
      <c r="N12" s="132"/>
      <c r="O12" s="132"/>
      <c r="P12" s="132"/>
      <c r="Q12" s="132"/>
      <c r="R12" s="132"/>
      <c r="S12" s="132"/>
    </row>
    <row r="13" spans="1:21" ht="16.5" thickBot="1">
      <c r="A13" s="156" t="s">
        <v>31</v>
      </c>
      <c r="B13" s="157">
        <f>SUM(B7:B12)</f>
        <v>8092952.4100000001</v>
      </c>
      <c r="C13" s="158">
        <v>7463066</v>
      </c>
      <c r="D13" s="159">
        <v>7463066</v>
      </c>
      <c r="E13" s="132"/>
      <c r="F13" s="132"/>
      <c r="G13" s="132"/>
      <c r="H13" s="132"/>
      <c r="I13" s="132"/>
      <c r="J13" s="160"/>
      <c r="K13" s="160"/>
      <c r="L13" s="160"/>
      <c r="M13" s="132"/>
      <c r="N13" s="132"/>
      <c r="O13" s="132"/>
      <c r="P13" s="132"/>
      <c r="Q13" s="132"/>
      <c r="R13" s="132"/>
      <c r="S13" s="132"/>
    </row>
    <row r="14" spans="1:21" s="80" customFormat="1" ht="44.25" thickBot="1">
      <c r="A14" s="161" t="s">
        <v>95</v>
      </c>
      <c r="B14" s="162">
        <v>-80000</v>
      </c>
      <c r="C14" s="163"/>
      <c r="D14" s="163"/>
      <c r="E14" s="164"/>
      <c r="F14" s="164"/>
      <c r="G14" s="164"/>
      <c r="H14" s="164"/>
      <c r="I14" s="164"/>
      <c r="J14" s="165"/>
      <c r="K14" s="165"/>
      <c r="L14" s="165"/>
      <c r="M14" s="164"/>
      <c r="N14" s="164"/>
      <c r="O14" s="164"/>
      <c r="P14" s="164"/>
      <c r="Q14" s="164"/>
      <c r="R14" s="164"/>
      <c r="S14" s="164"/>
    </row>
    <row r="15" spans="1:21" s="80" customFormat="1" ht="19.5" thickBot="1">
      <c r="A15" s="166" t="s">
        <v>31</v>
      </c>
      <c r="B15" s="167">
        <f>B13+B14</f>
        <v>8012952.4100000001</v>
      </c>
      <c r="C15" s="163"/>
      <c r="D15" s="163"/>
      <c r="E15" s="164"/>
      <c r="F15" s="164"/>
      <c r="G15" s="164"/>
      <c r="H15" s="164"/>
      <c r="I15" s="164"/>
      <c r="J15" s="165"/>
      <c r="K15" s="165"/>
      <c r="L15" s="165"/>
      <c r="M15" s="164"/>
      <c r="N15" s="164"/>
      <c r="O15" s="164"/>
      <c r="P15" s="164"/>
      <c r="Q15" s="164"/>
      <c r="R15" s="164"/>
      <c r="S15" s="164"/>
    </row>
    <row r="16" spans="1:21" s="80" customFormat="1" ht="15.75">
      <c r="A16" s="168"/>
      <c r="B16" s="163"/>
      <c r="C16" s="163"/>
      <c r="D16" s="163"/>
      <c r="E16" s="164"/>
      <c r="F16" s="164"/>
      <c r="G16" s="164"/>
      <c r="H16" s="164"/>
      <c r="I16" s="164"/>
      <c r="J16" s="165"/>
      <c r="K16" s="165"/>
      <c r="L16" s="165"/>
      <c r="M16" s="164"/>
      <c r="N16" s="164"/>
      <c r="O16" s="164"/>
      <c r="P16" s="164"/>
      <c r="Q16" s="164"/>
      <c r="R16" s="164"/>
      <c r="S16" s="164"/>
    </row>
    <row r="17" spans="1:20" ht="15.75">
      <c r="A17" s="169" t="s">
        <v>52</v>
      </c>
      <c r="B17" s="170">
        <v>8532</v>
      </c>
      <c r="C17" s="132" t="s">
        <v>53</v>
      </c>
      <c r="D17" s="132"/>
      <c r="E17" s="132"/>
      <c r="F17" s="132"/>
      <c r="G17" s="132"/>
      <c r="H17" s="132"/>
      <c r="I17" s="132"/>
      <c r="J17" s="132"/>
      <c r="K17" s="132"/>
      <c r="L17" s="132"/>
      <c r="R17" s="132"/>
      <c r="S17" s="132"/>
    </row>
    <row r="18" spans="1:20" ht="15.75">
      <c r="A18" s="169" t="s">
        <v>54</v>
      </c>
      <c r="B18" s="171">
        <v>1887211</v>
      </c>
      <c r="C18" s="132" t="s">
        <v>55</v>
      </c>
      <c r="D18" s="132"/>
      <c r="E18" s="132"/>
      <c r="F18" s="132"/>
      <c r="G18" s="132"/>
      <c r="H18" s="132"/>
      <c r="I18" s="132"/>
      <c r="J18" s="132"/>
      <c r="K18" s="132"/>
      <c r="L18" s="132"/>
      <c r="R18" s="132"/>
      <c r="S18" s="132"/>
    </row>
    <row r="19" spans="1:20" ht="15.75">
      <c r="A19" s="169" t="s">
        <v>56</v>
      </c>
      <c r="B19" s="132">
        <v>912</v>
      </c>
      <c r="C19" s="132" t="s">
        <v>57</v>
      </c>
      <c r="D19" s="132"/>
      <c r="E19" s="132"/>
      <c r="F19" s="132"/>
      <c r="G19" s="132"/>
      <c r="H19" s="132"/>
      <c r="I19" s="132"/>
      <c r="J19" s="132"/>
      <c r="K19" s="132"/>
      <c r="L19" s="132"/>
      <c r="R19" s="132"/>
      <c r="S19" s="132"/>
    </row>
    <row r="20" spans="1:20" ht="15.75">
      <c r="A20" s="169" t="s">
        <v>58</v>
      </c>
      <c r="B20" s="132">
        <v>487</v>
      </c>
      <c r="C20" s="132" t="s">
        <v>83</v>
      </c>
      <c r="D20" s="132"/>
      <c r="E20" s="132"/>
      <c r="F20" s="132"/>
      <c r="G20" s="132"/>
      <c r="H20" s="132"/>
      <c r="I20" s="132"/>
      <c r="J20" s="132"/>
      <c r="K20" s="132"/>
      <c r="L20" s="132"/>
      <c r="R20" s="132"/>
      <c r="S20" s="132"/>
    </row>
    <row r="21" spans="1:20" ht="15.75">
      <c r="A21" s="17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R21" s="132"/>
      <c r="S21" s="132"/>
    </row>
    <row r="22" spans="1:20" ht="15.75">
      <c r="A22" s="172"/>
      <c r="B22" s="173"/>
      <c r="C22" s="132"/>
      <c r="D22" s="174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0" ht="15.75">
      <c r="A23" s="172"/>
      <c r="B23" s="173"/>
      <c r="C23" s="132"/>
      <c r="D23" s="174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0" ht="16.5" thickBot="1">
      <c r="A24" s="175" t="s">
        <v>32</v>
      </c>
      <c r="B24" s="77"/>
      <c r="C24" s="131"/>
      <c r="D24" s="77" t="s">
        <v>82</v>
      </c>
      <c r="E24" s="176"/>
      <c r="F24" s="176"/>
      <c r="G24" s="176"/>
      <c r="H24" s="176"/>
      <c r="I24" s="176"/>
      <c r="J24" s="176"/>
      <c r="K24" s="176"/>
      <c r="L24" s="176"/>
      <c r="M24" s="131"/>
      <c r="N24" s="131"/>
      <c r="O24" s="131"/>
      <c r="P24" s="131"/>
      <c r="Q24" s="131"/>
      <c r="R24" s="1" t="s">
        <v>33</v>
      </c>
      <c r="S24" s="132"/>
    </row>
    <row r="25" spans="1:20" ht="86.25" thickBot="1">
      <c r="A25" s="177" t="s">
        <v>34</v>
      </c>
      <c r="B25" s="178" t="s">
        <v>35</v>
      </c>
      <c r="C25" s="179" t="s">
        <v>92</v>
      </c>
      <c r="D25" s="179" t="s">
        <v>36</v>
      </c>
      <c r="E25" s="179" t="s">
        <v>87</v>
      </c>
      <c r="F25" s="179" t="s">
        <v>101</v>
      </c>
      <c r="G25" s="179" t="s">
        <v>78</v>
      </c>
      <c r="H25" s="179" t="s">
        <v>101</v>
      </c>
      <c r="I25" s="179" t="s">
        <v>88</v>
      </c>
      <c r="J25" s="179" t="s">
        <v>28</v>
      </c>
      <c r="K25" s="179" t="s">
        <v>89</v>
      </c>
      <c r="L25" s="179" t="s">
        <v>101</v>
      </c>
      <c r="M25" s="179" t="s">
        <v>29</v>
      </c>
      <c r="N25" s="179" t="s">
        <v>101</v>
      </c>
      <c r="O25" s="179" t="s">
        <v>30</v>
      </c>
      <c r="P25" s="179" t="s">
        <v>101</v>
      </c>
      <c r="Q25" s="179" t="s">
        <v>37</v>
      </c>
      <c r="R25" s="179" t="s">
        <v>140</v>
      </c>
      <c r="S25" s="132"/>
      <c r="T25" s="180"/>
    </row>
    <row r="26" spans="1:20" ht="16.5" thickBot="1">
      <c r="A26" s="181">
        <v>31</v>
      </c>
      <c r="B26" s="182" t="s">
        <v>38</v>
      </c>
      <c r="C26" s="183">
        <f>D26+E26+G26+I26+J26+K26+M26+O26+Q26</f>
        <v>5872000</v>
      </c>
      <c r="D26" s="250">
        <v>5852000</v>
      </c>
      <c r="E26" s="250">
        <v>0</v>
      </c>
      <c r="F26" s="250">
        <v>0</v>
      </c>
      <c r="G26" s="250">
        <v>0</v>
      </c>
      <c r="H26" s="183">
        <v>0</v>
      </c>
      <c r="I26" s="250">
        <v>20000</v>
      </c>
      <c r="J26" s="250">
        <v>0</v>
      </c>
      <c r="K26" s="250">
        <v>0</v>
      </c>
      <c r="L26" s="250">
        <v>0</v>
      </c>
      <c r="M26" s="250">
        <v>0</v>
      </c>
      <c r="N26" s="183">
        <f>N27</f>
        <v>42829.62</v>
      </c>
      <c r="O26" s="250">
        <v>0</v>
      </c>
      <c r="P26" s="183">
        <v>0</v>
      </c>
      <c r="Q26" s="250">
        <v>0</v>
      </c>
      <c r="R26" s="183">
        <f>D26+E26+F26+G26+H26+I26+J26+K26+L26+M26+N26+O26+P26+Q26</f>
        <v>5914829.6200000001</v>
      </c>
      <c r="S26" s="132"/>
    </row>
    <row r="27" spans="1:20" ht="19.5" customHeight="1">
      <c r="A27" s="184">
        <v>311</v>
      </c>
      <c r="B27" s="185" t="s">
        <v>39</v>
      </c>
      <c r="C27" s="186">
        <f t="shared" ref="C27:C44" si="0">D27+E27+G27+I27+J27+K27+M27+O27+Q27</f>
        <v>4800000</v>
      </c>
      <c r="D27" s="251">
        <v>4800000</v>
      </c>
      <c r="E27" s="186">
        <v>0</v>
      </c>
      <c r="F27" s="186">
        <v>0</v>
      </c>
      <c r="G27" s="259">
        <v>0</v>
      </c>
      <c r="H27" s="187">
        <v>0</v>
      </c>
      <c r="I27" s="186">
        <v>0</v>
      </c>
      <c r="J27" s="186">
        <v>0</v>
      </c>
      <c r="K27" s="186">
        <v>0</v>
      </c>
      <c r="L27" s="186">
        <v>0</v>
      </c>
      <c r="M27" s="259">
        <v>0</v>
      </c>
      <c r="N27" s="187">
        <v>42829.62</v>
      </c>
      <c r="O27" s="259">
        <v>0</v>
      </c>
      <c r="P27" s="187">
        <v>0</v>
      </c>
      <c r="Q27" s="259">
        <v>0</v>
      </c>
      <c r="R27" s="188">
        <f t="shared" ref="R27:R44" si="1">D27+E27+F27+G27+H27+I27+J27+K27+L27+M27+N27+O27+P27+Q27</f>
        <v>4842829.62</v>
      </c>
      <c r="S27" s="132"/>
    </row>
    <row r="28" spans="1:20" ht="21" customHeight="1">
      <c r="A28" s="189">
        <v>312</v>
      </c>
      <c r="B28" s="190" t="s">
        <v>11</v>
      </c>
      <c r="C28" s="186">
        <f t="shared" si="0"/>
        <v>190000</v>
      </c>
      <c r="D28" s="252">
        <v>170000</v>
      </c>
      <c r="E28" s="191">
        <v>0</v>
      </c>
      <c r="F28" s="191">
        <v>0</v>
      </c>
      <c r="G28" s="252">
        <v>0</v>
      </c>
      <c r="H28" s="72">
        <v>0</v>
      </c>
      <c r="I28" s="191">
        <v>20000</v>
      </c>
      <c r="J28" s="191">
        <v>0</v>
      </c>
      <c r="K28" s="191">
        <v>0</v>
      </c>
      <c r="L28" s="191">
        <v>0</v>
      </c>
      <c r="M28" s="252">
        <v>0</v>
      </c>
      <c r="N28" s="72">
        <v>0</v>
      </c>
      <c r="O28" s="252">
        <v>0</v>
      </c>
      <c r="P28" s="72">
        <v>0</v>
      </c>
      <c r="Q28" s="252">
        <v>0</v>
      </c>
      <c r="R28" s="192">
        <f t="shared" si="1"/>
        <v>190000</v>
      </c>
      <c r="S28" s="132"/>
    </row>
    <row r="29" spans="1:20" ht="20.25" customHeight="1" thickBot="1">
      <c r="A29" s="193">
        <v>313</v>
      </c>
      <c r="B29" s="194" t="s">
        <v>12</v>
      </c>
      <c r="C29" s="195">
        <f t="shared" si="0"/>
        <v>882000</v>
      </c>
      <c r="D29" s="253">
        <v>882000</v>
      </c>
      <c r="E29" s="195">
        <v>0</v>
      </c>
      <c r="F29" s="195">
        <v>0</v>
      </c>
      <c r="G29" s="253">
        <v>0</v>
      </c>
      <c r="H29" s="73">
        <v>0</v>
      </c>
      <c r="I29" s="195">
        <v>0</v>
      </c>
      <c r="J29" s="195">
        <v>0</v>
      </c>
      <c r="K29" s="195">
        <v>0</v>
      </c>
      <c r="L29" s="195">
        <v>0</v>
      </c>
      <c r="M29" s="253">
        <v>0</v>
      </c>
      <c r="N29" s="73">
        <v>0</v>
      </c>
      <c r="O29" s="253">
        <v>0</v>
      </c>
      <c r="P29" s="73">
        <v>0</v>
      </c>
      <c r="Q29" s="253">
        <v>0</v>
      </c>
      <c r="R29" s="196">
        <f t="shared" si="1"/>
        <v>882000</v>
      </c>
      <c r="S29" s="132"/>
    </row>
    <row r="30" spans="1:20" ht="16.5" thickBot="1">
      <c r="A30" s="181">
        <v>32</v>
      </c>
      <c r="B30" s="182" t="s">
        <v>13</v>
      </c>
      <c r="C30" s="183">
        <f t="shared" si="0"/>
        <v>1995623.3</v>
      </c>
      <c r="D30" s="250">
        <v>194000</v>
      </c>
      <c r="E30" s="250">
        <v>298000</v>
      </c>
      <c r="F30" s="250">
        <f>F31+F32+F33+F35</f>
        <v>43.260000000000332</v>
      </c>
      <c r="G30" s="250">
        <v>433600</v>
      </c>
      <c r="H30" s="183">
        <f>H31+H32+H33+H34+H35</f>
        <v>-31000</v>
      </c>
      <c r="I30" s="250">
        <v>550000</v>
      </c>
      <c r="J30" s="250">
        <v>0</v>
      </c>
      <c r="K30" s="250">
        <v>443523.30000000005</v>
      </c>
      <c r="L30" s="250">
        <f>L33+L34</f>
        <v>0</v>
      </c>
      <c r="M30" s="250">
        <v>40000</v>
      </c>
      <c r="N30" s="183">
        <f>N31+N32+N33+N34+N35</f>
        <v>3200</v>
      </c>
      <c r="O30" s="250">
        <v>8000</v>
      </c>
      <c r="P30" s="183">
        <f>P31+P32+P33+P34+P35</f>
        <v>0</v>
      </c>
      <c r="Q30" s="250">
        <v>28500</v>
      </c>
      <c r="R30" s="183">
        <f t="shared" si="1"/>
        <v>1967866.56</v>
      </c>
      <c r="S30" s="132"/>
    </row>
    <row r="31" spans="1:20" ht="33.75" customHeight="1">
      <c r="A31" s="184">
        <v>321</v>
      </c>
      <c r="B31" s="197" t="s">
        <v>68</v>
      </c>
      <c r="C31" s="187">
        <f t="shared" si="0"/>
        <v>617292.29</v>
      </c>
      <c r="D31" s="254">
        <v>0</v>
      </c>
      <c r="E31" s="259">
        <v>21292.29</v>
      </c>
      <c r="F31" s="259">
        <v>-3425.01</v>
      </c>
      <c r="G31" s="259">
        <v>46000</v>
      </c>
      <c r="H31" s="187">
        <v>-3500</v>
      </c>
      <c r="I31" s="259">
        <v>550000</v>
      </c>
      <c r="J31" s="259">
        <v>0</v>
      </c>
      <c r="K31" s="259">
        <v>0</v>
      </c>
      <c r="L31" s="259">
        <v>0</v>
      </c>
      <c r="M31" s="259">
        <v>0</v>
      </c>
      <c r="N31" s="187">
        <v>7200</v>
      </c>
      <c r="O31" s="259">
        <v>0</v>
      </c>
      <c r="P31" s="187">
        <v>0</v>
      </c>
      <c r="Q31" s="259">
        <v>0</v>
      </c>
      <c r="R31" s="188">
        <f t="shared" si="1"/>
        <v>617567.28</v>
      </c>
      <c r="S31" s="132"/>
    </row>
    <row r="32" spans="1:20" ht="30" customHeight="1">
      <c r="A32" s="189">
        <v>322</v>
      </c>
      <c r="B32" s="198" t="s">
        <v>40</v>
      </c>
      <c r="C32" s="72">
        <f t="shared" si="0"/>
        <v>288214.66000000003</v>
      </c>
      <c r="D32" s="255">
        <v>0</v>
      </c>
      <c r="E32" s="252">
        <v>56523</v>
      </c>
      <c r="F32" s="252">
        <v>-5860.23</v>
      </c>
      <c r="G32" s="252">
        <v>72400</v>
      </c>
      <c r="H32" s="72">
        <v>-9500</v>
      </c>
      <c r="I32" s="252">
        <v>0</v>
      </c>
      <c r="J32" s="252">
        <v>0</v>
      </c>
      <c r="K32" s="252">
        <v>159291.66</v>
      </c>
      <c r="L32" s="252">
        <v>0</v>
      </c>
      <c r="M32" s="252">
        <v>0</v>
      </c>
      <c r="N32" s="72">
        <v>0</v>
      </c>
      <c r="O32" s="252">
        <v>0</v>
      </c>
      <c r="P32" s="72">
        <v>0</v>
      </c>
      <c r="Q32" s="252">
        <v>0</v>
      </c>
      <c r="R32" s="192">
        <f t="shared" si="1"/>
        <v>272854.43</v>
      </c>
      <c r="S32" s="132"/>
    </row>
    <row r="33" spans="1:19" ht="21.75" customHeight="1">
      <c r="A33" s="189">
        <v>323</v>
      </c>
      <c r="B33" s="190" t="s">
        <v>41</v>
      </c>
      <c r="C33" s="72">
        <f t="shared" si="0"/>
        <v>914641.35</v>
      </c>
      <c r="D33" s="255">
        <v>180000</v>
      </c>
      <c r="E33" s="252">
        <v>182309.71000000002</v>
      </c>
      <c r="F33" s="252">
        <v>9989.67</v>
      </c>
      <c r="G33" s="252">
        <v>220500</v>
      </c>
      <c r="H33" s="72">
        <v>-25000</v>
      </c>
      <c r="I33" s="252">
        <v>0</v>
      </c>
      <c r="J33" s="252">
        <v>0</v>
      </c>
      <c r="K33" s="252">
        <v>284231.64</v>
      </c>
      <c r="L33" s="252">
        <v>-5363.12</v>
      </c>
      <c r="M33" s="252">
        <v>17100</v>
      </c>
      <c r="N33" s="72">
        <v>-1100</v>
      </c>
      <c r="O33" s="252">
        <v>2000</v>
      </c>
      <c r="P33" s="72">
        <v>6000</v>
      </c>
      <c r="Q33" s="252">
        <v>28500</v>
      </c>
      <c r="R33" s="192">
        <f t="shared" si="1"/>
        <v>899167.9</v>
      </c>
      <c r="S33" s="132"/>
    </row>
    <row r="34" spans="1:19" ht="21.75" customHeight="1">
      <c r="A34" s="189">
        <v>324</v>
      </c>
      <c r="B34" s="190" t="s">
        <v>42</v>
      </c>
      <c r="C34" s="72">
        <f t="shared" si="0"/>
        <v>52400</v>
      </c>
      <c r="D34" s="255">
        <v>0</v>
      </c>
      <c r="E34" s="252">
        <v>0</v>
      </c>
      <c r="F34" s="252">
        <v>0</v>
      </c>
      <c r="G34" s="252">
        <v>29500</v>
      </c>
      <c r="H34" s="72">
        <v>4000</v>
      </c>
      <c r="I34" s="252">
        <v>0</v>
      </c>
      <c r="J34" s="252">
        <v>0</v>
      </c>
      <c r="K34" s="252">
        <v>0</v>
      </c>
      <c r="L34" s="252">
        <v>5363.12</v>
      </c>
      <c r="M34" s="252">
        <v>22900</v>
      </c>
      <c r="N34" s="72">
        <v>-2900</v>
      </c>
      <c r="O34" s="252">
        <v>0</v>
      </c>
      <c r="P34" s="72">
        <v>0</v>
      </c>
      <c r="Q34" s="252">
        <v>0</v>
      </c>
      <c r="R34" s="192">
        <f t="shared" si="1"/>
        <v>58863.12</v>
      </c>
      <c r="S34" s="132"/>
    </row>
    <row r="35" spans="1:19" ht="30.75" thickBot="1">
      <c r="A35" s="193">
        <v>329</v>
      </c>
      <c r="B35" s="199" t="s">
        <v>43</v>
      </c>
      <c r="C35" s="73">
        <f t="shared" si="0"/>
        <v>123075</v>
      </c>
      <c r="D35" s="256">
        <v>14000</v>
      </c>
      <c r="E35" s="253">
        <v>37875</v>
      </c>
      <c r="F35" s="253">
        <v>-661.17</v>
      </c>
      <c r="G35" s="253">
        <v>65200</v>
      </c>
      <c r="H35" s="73">
        <v>3000</v>
      </c>
      <c r="I35" s="253">
        <v>0</v>
      </c>
      <c r="J35" s="253">
        <v>0</v>
      </c>
      <c r="K35" s="253">
        <v>0</v>
      </c>
      <c r="L35" s="253">
        <v>0</v>
      </c>
      <c r="M35" s="253">
        <v>0</v>
      </c>
      <c r="N35" s="73">
        <v>0</v>
      </c>
      <c r="O35" s="253">
        <v>6000</v>
      </c>
      <c r="P35" s="73">
        <v>-6000</v>
      </c>
      <c r="Q35" s="253">
        <v>0</v>
      </c>
      <c r="R35" s="196">
        <f t="shared" si="1"/>
        <v>119413.83</v>
      </c>
      <c r="S35" s="132"/>
    </row>
    <row r="36" spans="1:19" ht="16.5" thickBot="1">
      <c r="A36" s="181">
        <v>34</v>
      </c>
      <c r="B36" s="182" t="s">
        <v>17</v>
      </c>
      <c r="C36" s="183">
        <f t="shared" si="0"/>
        <v>7430</v>
      </c>
      <c r="D36" s="250">
        <v>0</v>
      </c>
      <c r="E36" s="250">
        <v>4000</v>
      </c>
      <c r="F36" s="250">
        <f>F37</f>
        <v>-43.26</v>
      </c>
      <c r="G36" s="250">
        <v>3430</v>
      </c>
      <c r="H36" s="183">
        <f>H37</f>
        <v>3100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183">
        <v>0</v>
      </c>
      <c r="O36" s="250">
        <v>0</v>
      </c>
      <c r="P36" s="183">
        <v>0</v>
      </c>
      <c r="Q36" s="250">
        <v>0</v>
      </c>
      <c r="R36" s="183">
        <f t="shared" si="1"/>
        <v>10486.74</v>
      </c>
      <c r="S36" s="132"/>
    </row>
    <row r="37" spans="1:19" ht="16.5" thickBot="1">
      <c r="A37" s="200">
        <v>343</v>
      </c>
      <c r="B37" s="201" t="s">
        <v>44</v>
      </c>
      <c r="C37" s="202">
        <f t="shared" si="0"/>
        <v>7430</v>
      </c>
      <c r="D37" s="257">
        <v>0</v>
      </c>
      <c r="E37" s="261">
        <v>4000</v>
      </c>
      <c r="F37" s="261">
        <v>-43.26</v>
      </c>
      <c r="G37" s="261">
        <v>3430</v>
      </c>
      <c r="H37" s="202">
        <v>3100</v>
      </c>
      <c r="I37" s="261">
        <v>0</v>
      </c>
      <c r="J37" s="261">
        <v>0</v>
      </c>
      <c r="K37" s="261">
        <v>0</v>
      </c>
      <c r="L37" s="261">
        <v>0</v>
      </c>
      <c r="M37" s="261">
        <v>0</v>
      </c>
      <c r="N37" s="202">
        <v>0</v>
      </c>
      <c r="O37" s="261">
        <v>0</v>
      </c>
      <c r="P37" s="202">
        <v>0</v>
      </c>
      <c r="Q37" s="261">
        <v>0</v>
      </c>
      <c r="R37" s="203">
        <f t="shared" si="1"/>
        <v>10486.74</v>
      </c>
      <c r="S37" s="132"/>
    </row>
    <row r="38" spans="1:19" s="206" customFormat="1" ht="50.25" customHeight="1" thickBot="1">
      <c r="A38" s="181">
        <v>41</v>
      </c>
      <c r="B38" s="204" t="s">
        <v>74</v>
      </c>
      <c r="C38" s="183">
        <f t="shared" si="0"/>
        <v>0</v>
      </c>
      <c r="D38" s="258">
        <v>0</v>
      </c>
      <c r="E38" s="250">
        <v>0</v>
      </c>
      <c r="F38" s="250">
        <v>0</v>
      </c>
      <c r="G38" s="250">
        <v>0</v>
      </c>
      <c r="H38" s="183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183">
        <v>0</v>
      </c>
      <c r="O38" s="250">
        <v>0</v>
      </c>
      <c r="P38" s="183">
        <v>0</v>
      </c>
      <c r="Q38" s="250">
        <v>0</v>
      </c>
      <c r="R38" s="183">
        <f t="shared" si="1"/>
        <v>0</v>
      </c>
      <c r="S38" s="205"/>
    </row>
    <row r="39" spans="1:19" ht="16.5" thickBot="1">
      <c r="A39" s="200">
        <v>412</v>
      </c>
      <c r="B39" s="201" t="s">
        <v>75</v>
      </c>
      <c r="C39" s="202">
        <f t="shared" si="0"/>
        <v>0</v>
      </c>
      <c r="D39" s="257">
        <v>0</v>
      </c>
      <c r="E39" s="261">
        <v>0</v>
      </c>
      <c r="F39" s="261">
        <v>0</v>
      </c>
      <c r="G39" s="261">
        <v>0</v>
      </c>
      <c r="H39" s="202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02">
        <v>0</v>
      </c>
      <c r="O39" s="261">
        <v>0</v>
      </c>
      <c r="P39" s="202">
        <v>0</v>
      </c>
      <c r="Q39" s="261">
        <v>0</v>
      </c>
      <c r="R39" s="203">
        <f t="shared" si="1"/>
        <v>0</v>
      </c>
      <c r="S39" s="132"/>
    </row>
    <row r="40" spans="1:19" ht="44.25" thickBot="1">
      <c r="A40" s="181">
        <v>42</v>
      </c>
      <c r="B40" s="207" t="s">
        <v>45</v>
      </c>
      <c r="C40" s="183">
        <f t="shared" si="0"/>
        <v>110246.49</v>
      </c>
      <c r="D40" s="250">
        <v>0</v>
      </c>
      <c r="E40" s="250">
        <v>0</v>
      </c>
      <c r="F40" s="250">
        <v>0</v>
      </c>
      <c r="G40" s="250">
        <v>88000</v>
      </c>
      <c r="H40" s="183">
        <f>H41</f>
        <v>9523</v>
      </c>
      <c r="I40" s="250">
        <v>0</v>
      </c>
      <c r="J40" s="250">
        <v>0</v>
      </c>
      <c r="K40" s="250">
        <v>20000</v>
      </c>
      <c r="L40" s="250">
        <v>0</v>
      </c>
      <c r="M40" s="250">
        <v>2246.4899999999998</v>
      </c>
      <c r="N40" s="183">
        <v>0</v>
      </c>
      <c r="O40" s="250">
        <v>0</v>
      </c>
      <c r="P40" s="183">
        <v>0</v>
      </c>
      <c r="Q40" s="250">
        <v>0</v>
      </c>
      <c r="R40" s="183">
        <f t="shared" si="1"/>
        <v>119769.49</v>
      </c>
      <c r="S40" s="132"/>
    </row>
    <row r="41" spans="1:19" ht="18" customHeight="1">
      <c r="A41" s="208">
        <v>422</v>
      </c>
      <c r="B41" s="209" t="s">
        <v>46</v>
      </c>
      <c r="C41" s="187">
        <f t="shared" si="0"/>
        <v>106000</v>
      </c>
      <c r="D41" s="259">
        <v>0</v>
      </c>
      <c r="E41" s="259">
        <v>0</v>
      </c>
      <c r="F41" s="259">
        <v>0</v>
      </c>
      <c r="G41" s="259">
        <v>86000</v>
      </c>
      <c r="H41" s="187">
        <v>9523</v>
      </c>
      <c r="I41" s="259">
        <v>0</v>
      </c>
      <c r="J41" s="259">
        <v>0</v>
      </c>
      <c r="K41" s="259">
        <v>20000</v>
      </c>
      <c r="L41" s="259">
        <v>0</v>
      </c>
      <c r="M41" s="259">
        <v>0</v>
      </c>
      <c r="N41" s="187">
        <v>0</v>
      </c>
      <c r="O41" s="259">
        <v>0</v>
      </c>
      <c r="P41" s="187">
        <v>0</v>
      </c>
      <c r="Q41" s="259">
        <v>0</v>
      </c>
      <c r="R41" s="188">
        <f t="shared" si="1"/>
        <v>115523</v>
      </c>
      <c r="S41" s="132"/>
    </row>
    <row r="42" spans="1:19" ht="18.75" customHeight="1">
      <c r="A42" s="189">
        <v>424</v>
      </c>
      <c r="B42" s="210" t="s">
        <v>47</v>
      </c>
      <c r="C42" s="72">
        <f t="shared" si="0"/>
        <v>4246.49</v>
      </c>
      <c r="D42" s="252">
        <v>0</v>
      </c>
      <c r="E42" s="252">
        <v>0</v>
      </c>
      <c r="F42" s="252">
        <v>0</v>
      </c>
      <c r="G42" s="252">
        <v>2000</v>
      </c>
      <c r="H42" s="7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2246.4899999999998</v>
      </c>
      <c r="N42" s="72">
        <v>0</v>
      </c>
      <c r="O42" s="252">
        <v>0</v>
      </c>
      <c r="P42" s="72">
        <v>0</v>
      </c>
      <c r="Q42" s="252">
        <v>0</v>
      </c>
      <c r="R42" s="192">
        <f t="shared" si="1"/>
        <v>4246.49</v>
      </c>
      <c r="S42" s="132"/>
    </row>
    <row r="43" spans="1:19" ht="18" customHeight="1" thickBot="1">
      <c r="A43" s="193">
        <v>426</v>
      </c>
      <c r="B43" s="211" t="s">
        <v>48</v>
      </c>
      <c r="C43" s="73">
        <f t="shared" si="0"/>
        <v>0</v>
      </c>
      <c r="D43" s="253">
        <v>0</v>
      </c>
      <c r="E43" s="253">
        <v>0</v>
      </c>
      <c r="F43" s="253">
        <v>0</v>
      </c>
      <c r="G43" s="253">
        <v>0</v>
      </c>
      <c r="H43" s="7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73">
        <v>0</v>
      </c>
      <c r="O43" s="253">
        <v>0</v>
      </c>
      <c r="P43" s="73">
        <v>0</v>
      </c>
      <c r="Q43" s="253">
        <v>0</v>
      </c>
      <c r="R43" s="196">
        <f t="shared" si="1"/>
        <v>0</v>
      </c>
      <c r="S43" s="132"/>
    </row>
    <row r="44" spans="1:19" ht="16.5" thickBot="1">
      <c r="A44" s="212"/>
      <c r="B44" s="213" t="s">
        <v>49</v>
      </c>
      <c r="C44" s="74">
        <f t="shared" si="0"/>
        <v>7985299.79</v>
      </c>
      <c r="D44" s="260">
        <v>6046000</v>
      </c>
      <c r="E44" s="260">
        <v>302000</v>
      </c>
      <c r="F44" s="260">
        <f>F30+F36</f>
        <v>3.3395508580724709E-13</v>
      </c>
      <c r="G44" s="260">
        <v>525030</v>
      </c>
      <c r="H44" s="74">
        <f>H30+H36+H40</f>
        <v>-18377</v>
      </c>
      <c r="I44" s="260">
        <v>570000</v>
      </c>
      <c r="J44" s="260">
        <v>0</v>
      </c>
      <c r="K44" s="260">
        <v>463523.30000000005</v>
      </c>
      <c r="L44" s="260">
        <v>0</v>
      </c>
      <c r="M44" s="260">
        <v>42246.49</v>
      </c>
      <c r="N44" s="74">
        <f>N26+N30</f>
        <v>46029.62</v>
      </c>
      <c r="O44" s="260">
        <v>8000</v>
      </c>
      <c r="P44" s="74">
        <f>P30</f>
        <v>0</v>
      </c>
      <c r="Q44" s="260">
        <v>28500</v>
      </c>
      <c r="R44" s="74">
        <f t="shared" si="1"/>
        <v>8012952.4100000001</v>
      </c>
      <c r="S44" s="132"/>
    </row>
    <row r="45" spans="1:19" ht="15.75">
      <c r="A45" s="214"/>
      <c r="B45" s="215"/>
      <c r="C45" s="21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32"/>
    </row>
    <row r="46" spans="1:19" ht="15.75">
      <c r="A46" s="214"/>
      <c r="B46" s="215"/>
      <c r="C46" s="21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32"/>
    </row>
    <row r="47" spans="1:19" ht="18.75">
      <c r="A47" s="75"/>
      <c r="B47" s="217"/>
      <c r="C47" s="218" t="s">
        <v>51</v>
      </c>
      <c r="D47" s="71"/>
      <c r="E47" s="219"/>
      <c r="F47" s="219"/>
      <c r="G47" s="219"/>
      <c r="H47" s="219"/>
      <c r="I47" s="219"/>
      <c r="J47" s="218" t="s">
        <v>50</v>
      </c>
      <c r="K47" s="77"/>
      <c r="L47" s="77"/>
      <c r="M47" s="220"/>
      <c r="N47" s="220"/>
      <c r="O47" s="79"/>
      <c r="P47" s="79"/>
      <c r="Q47" s="77"/>
      <c r="R47" s="77"/>
      <c r="S47" s="132"/>
    </row>
    <row r="48" spans="1:19" ht="18.75">
      <c r="A48" s="75"/>
      <c r="B48" s="217"/>
      <c r="C48" s="218"/>
      <c r="D48" s="71"/>
      <c r="E48" s="71"/>
      <c r="F48" s="71"/>
      <c r="G48" s="71"/>
      <c r="H48" s="71"/>
      <c r="I48" s="219"/>
      <c r="J48" s="218"/>
      <c r="K48" s="77"/>
      <c r="L48" s="77"/>
      <c r="M48" s="77"/>
      <c r="N48" s="77"/>
      <c r="O48" s="79"/>
      <c r="P48" s="79"/>
      <c r="Q48" s="77"/>
      <c r="R48" s="77"/>
      <c r="S48" s="132"/>
    </row>
    <row r="49" spans="1:19" ht="18.75">
      <c r="A49" s="221"/>
      <c r="B49" s="222"/>
      <c r="C49" s="223" t="s">
        <v>135</v>
      </c>
      <c r="D49" s="71"/>
      <c r="E49" s="71"/>
      <c r="F49" s="71"/>
      <c r="G49" s="71"/>
      <c r="H49" s="71"/>
      <c r="I49" s="224"/>
      <c r="J49" s="224"/>
      <c r="K49" s="78"/>
      <c r="L49" s="78"/>
      <c r="M49" s="78"/>
      <c r="N49" s="78"/>
      <c r="O49" s="78"/>
      <c r="P49" s="78"/>
      <c r="Q49" s="131"/>
      <c r="R49" s="131"/>
      <c r="S49" s="95"/>
    </row>
    <row r="50" spans="1:19" ht="18.75">
      <c r="A50" s="225"/>
      <c r="B50" s="224"/>
      <c r="C50" s="224"/>
      <c r="D50" s="71"/>
      <c r="E50" s="71"/>
      <c r="F50" s="71"/>
      <c r="G50" s="71"/>
      <c r="H50" s="71"/>
      <c r="I50" s="224"/>
      <c r="J50" s="224"/>
      <c r="K50" s="78"/>
      <c r="L50" s="78"/>
      <c r="M50" s="226"/>
      <c r="N50" s="226"/>
      <c r="O50" s="78"/>
      <c r="P50" s="78"/>
      <c r="Q50" s="131"/>
      <c r="R50" s="131"/>
      <c r="S50" s="227"/>
    </row>
    <row r="51" spans="1:19" ht="18.75">
      <c r="A51" s="79"/>
      <c r="B51" s="71"/>
      <c r="C51" s="71"/>
      <c r="D51" s="71"/>
      <c r="E51" s="108"/>
      <c r="F51" s="108"/>
      <c r="G51" s="109"/>
      <c r="H51" s="109"/>
      <c r="I51" s="71"/>
      <c r="J51" s="71"/>
      <c r="K51" s="79"/>
      <c r="L51" s="79"/>
      <c r="M51" s="79"/>
      <c r="N51" s="79"/>
      <c r="O51" s="79"/>
      <c r="P51" s="79"/>
    </row>
    <row r="52" spans="1:19" ht="18.75">
      <c r="A52" s="79"/>
      <c r="B52" s="71"/>
      <c r="C52" s="71"/>
      <c r="D52" s="71"/>
      <c r="E52" s="108"/>
      <c r="F52" s="108"/>
      <c r="G52" s="109"/>
      <c r="H52" s="109"/>
      <c r="I52" s="228"/>
      <c r="J52" s="71"/>
    </row>
    <row r="53" spans="1:19" ht="18.75">
      <c r="A53" s="79"/>
      <c r="B53" s="71"/>
      <c r="C53" s="71"/>
      <c r="D53" s="71"/>
      <c r="E53" s="108" t="s">
        <v>121</v>
      </c>
      <c r="F53" s="108"/>
      <c r="G53" s="108"/>
      <c r="H53" s="108"/>
      <c r="I53" s="71"/>
      <c r="J53" s="71"/>
    </row>
    <row r="54" spans="1:19" ht="18.75">
      <c r="B54" s="71"/>
      <c r="C54" s="71"/>
      <c r="D54" s="71"/>
      <c r="E54" s="108"/>
      <c r="F54" s="108"/>
      <c r="G54" s="108"/>
      <c r="H54" s="108"/>
      <c r="I54" s="71"/>
      <c r="J54" s="71"/>
    </row>
    <row r="55" spans="1:19" ht="18.75">
      <c r="B55" s="71"/>
      <c r="C55" s="71"/>
      <c r="D55" s="71"/>
      <c r="E55" s="71"/>
      <c r="F55" s="71"/>
      <c r="G55" s="71"/>
      <c r="H55" s="71"/>
      <c r="I55" s="71"/>
      <c r="J55" s="71"/>
    </row>
    <row r="56" spans="1:19" ht="18.75">
      <c r="B56" s="71"/>
      <c r="C56" s="71"/>
      <c r="D56" s="71"/>
      <c r="E56" s="71"/>
      <c r="F56" s="71"/>
      <c r="G56" s="71"/>
      <c r="H56" s="71"/>
      <c r="I56" s="71"/>
      <c r="J56" s="71"/>
    </row>
    <row r="64" spans="1:19" ht="26.25" customHeight="1"/>
    <row r="65" ht="17.25" customHeight="1"/>
    <row r="66" ht="18.75" customHeight="1"/>
    <row r="67" ht="21.75" customHeight="1"/>
    <row r="68" ht="28.5" customHeight="1"/>
    <row r="69" ht="27" customHeight="1"/>
    <row r="70" ht="20.25" customHeight="1"/>
    <row r="71" ht="16.5" customHeight="1"/>
    <row r="72" ht="17.25" customHeight="1"/>
    <row r="73" ht="17.25" customHeight="1"/>
    <row r="86" ht="34.5" customHeight="1"/>
    <row r="87" ht="22.5" customHeight="1"/>
    <row r="88" ht="15.75" customHeight="1"/>
    <row r="91" ht="27.75" customHeight="1"/>
    <row r="97" ht="39.75" customHeight="1"/>
    <row r="115" spans="1:19" ht="15.75">
      <c r="A115" s="172"/>
      <c r="B115" s="173"/>
      <c r="C115" s="132"/>
      <c r="D115" s="174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</sheetData>
  <mergeCells count="6">
    <mergeCell ref="A1:D1"/>
    <mergeCell ref="E6:M6"/>
    <mergeCell ref="R6:S6"/>
    <mergeCell ref="E7:M7"/>
    <mergeCell ref="R7:S7"/>
    <mergeCell ref="A2:U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topLeftCell="A14" zoomScale="75" zoomScaleNormal="75" workbookViewId="0">
      <selection activeCell="H28" sqref="H28"/>
    </sheetView>
  </sheetViews>
  <sheetFormatPr defaultRowHeight="15.75"/>
  <cols>
    <col min="1" max="1" width="27" style="8" customWidth="1"/>
    <col min="2" max="3" width="21" style="8" customWidth="1"/>
    <col min="4" max="4" width="21.140625" style="8" customWidth="1"/>
    <col min="5" max="5" width="18.5703125" style="8" customWidth="1"/>
    <col min="6" max="6" width="19.140625" style="8" customWidth="1"/>
    <col min="7" max="7" width="18" style="81" customWidth="1"/>
    <col min="8" max="8" width="19.7109375" style="81" customWidth="1"/>
    <col min="9" max="9" width="15.140625" style="8" customWidth="1"/>
    <col min="10" max="10" width="19.5703125" style="8" customWidth="1"/>
    <col min="11" max="11" width="21.5703125" style="8" customWidth="1"/>
    <col min="12" max="12" width="18.7109375" style="8" customWidth="1"/>
    <col min="13" max="16384" width="9.140625" style="8"/>
  </cols>
  <sheetData>
    <row r="1" spans="1:12" ht="21" thickBot="1">
      <c r="A1" s="102" t="s">
        <v>79</v>
      </c>
      <c r="B1" s="103"/>
      <c r="C1" s="103"/>
      <c r="D1" s="104"/>
      <c r="E1" s="104"/>
      <c r="F1" s="104"/>
      <c r="G1" s="105"/>
      <c r="H1" s="105"/>
      <c r="I1" s="104"/>
      <c r="J1" s="104"/>
      <c r="K1" s="303" t="s">
        <v>59</v>
      </c>
      <c r="L1" s="304"/>
    </row>
    <row r="2" spans="1:12" ht="20.25" thickBot="1">
      <c r="A2" s="307" t="s">
        <v>131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20.25" thickBot="1">
      <c r="A3" s="106" t="s">
        <v>60</v>
      </c>
      <c r="B3" s="303" t="s">
        <v>97</v>
      </c>
      <c r="C3" s="308"/>
      <c r="D3" s="309"/>
      <c r="E3" s="309"/>
      <c r="F3" s="309"/>
      <c r="G3" s="309"/>
      <c r="H3" s="309"/>
      <c r="I3" s="309"/>
      <c r="J3" s="309"/>
      <c r="K3" s="309"/>
      <c r="L3" s="310"/>
    </row>
    <row r="4" spans="1:12" ht="15" customHeight="1">
      <c r="A4" s="82" t="s">
        <v>117</v>
      </c>
      <c r="B4" s="311" t="s">
        <v>27</v>
      </c>
      <c r="C4" s="296" t="s">
        <v>101</v>
      </c>
      <c r="D4" s="296" t="s">
        <v>61</v>
      </c>
      <c r="E4" s="296" t="s">
        <v>101</v>
      </c>
      <c r="F4" s="296" t="s">
        <v>28</v>
      </c>
      <c r="G4" s="314" t="s">
        <v>29</v>
      </c>
      <c r="H4" s="296" t="s">
        <v>101</v>
      </c>
      <c r="I4" s="314" t="s">
        <v>62</v>
      </c>
      <c r="J4" s="296" t="s">
        <v>101</v>
      </c>
      <c r="K4" s="316" t="s">
        <v>37</v>
      </c>
      <c r="L4" s="318" t="s">
        <v>63</v>
      </c>
    </row>
    <row r="5" spans="1:12" ht="123.75" customHeight="1" thickBot="1">
      <c r="A5" s="263" t="s">
        <v>118</v>
      </c>
      <c r="B5" s="312"/>
      <c r="C5" s="297"/>
      <c r="D5" s="313"/>
      <c r="E5" s="297"/>
      <c r="F5" s="313"/>
      <c r="G5" s="315"/>
      <c r="H5" s="297"/>
      <c r="I5" s="315"/>
      <c r="J5" s="297"/>
      <c r="K5" s="317"/>
      <c r="L5" s="319"/>
    </row>
    <row r="6" spans="1:12" ht="53.25" customHeight="1">
      <c r="A6" s="269" t="s">
        <v>70</v>
      </c>
      <c r="B6" s="270"/>
      <c r="C6" s="270"/>
      <c r="D6" s="270"/>
      <c r="E6" s="270"/>
      <c r="F6" s="270"/>
      <c r="G6" s="271">
        <v>0</v>
      </c>
      <c r="H6" s="272"/>
      <c r="I6" s="272"/>
      <c r="J6" s="272"/>
      <c r="K6" s="270"/>
      <c r="L6" s="273"/>
    </row>
    <row r="7" spans="1:12" ht="54" customHeight="1">
      <c r="A7" s="83" t="s">
        <v>67</v>
      </c>
      <c r="B7" s="84"/>
      <c r="C7" s="84"/>
      <c r="D7" s="84"/>
      <c r="E7" s="84"/>
      <c r="F7" s="84"/>
      <c r="G7" s="262">
        <v>20000</v>
      </c>
      <c r="H7" s="85">
        <v>-4000</v>
      </c>
      <c r="I7" s="85"/>
      <c r="J7" s="85"/>
      <c r="K7" s="84"/>
      <c r="L7" s="86"/>
    </row>
    <row r="8" spans="1:12" ht="81" customHeight="1">
      <c r="A8" s="279" t="s">
        <v>139</v>
      </c>
      <c r="B8" s="84"/>
      <c r="C8" s="84"/>
      <c r="D8" s="84"/>
      <c r="E8" s="84"/>
      <c r="F8" s="84"/>
      <c r="G8" s="262">
        <v>0</v>
      </c>
      <c r="H8" s="85">
        <v>50029.62</v>
      </c>
      <c r="I8" s="85"/>
      <c r="J8" s="85"/>
      <c r="K8" s="84"/>
      <c r="L8" s="86"/>
    </row>
    <row r="9" spans="1:12" ht="72.75" customHeight="1">
      <c r="A9" s="83" t="s">
        <v>71</v>
      </c>
      <c r="B9" s="84"/>
      <c r="C9" s="84"/>
      <c r="D9" s="84"/>
      <c r="E9" s="84"/>
      <c r="F9" s="84"/>
      <c r="G9" s="262">
        <v>0</v>
      </c>
      <c r="H9" s="85"/>
      <c r="I9" s="85"/>
      <c r="J9" s="85"/>
      <c r="K9" s="84"/>
      <c r="L9" s="86"/>
    </row>
    <row r="10" spans="1:12" ht="28.5" customHeight="1">
      <c r="A10" s="83" t="s">
        <v>93</v>
      </c>
      <c r="B10" s="84">
        <v>6046000</v>
      </c>
      <c r="C10" s="84">
        <v>0</v>
      </c>
      <c r="D10" s="84"/>
      <c r="E10" s="84"/>
      <c r="F10" s="84"/>
      <c r="G10" s="262"/>
      <c r="H10" s="85"/>
      <c r="I10" s="85"/>
      <c r="J10" s="85"/>
      <c r="K10" s="84"/>
      <c r="L10" s="86"/>
    </row>
    <row r="11" spans="1:12" ht="28.5" customHeight="1">
      <c r="A11" s="83" t="s">
        <v>126</v>
      </c>
      <c r="B11" s="84"/>
      <c r="C11" s="84"/>
      <c r="D11" s="84"/>
      <c r="E11" s="84"/>
      <c r="F11" s="84"/>
      <c r="G11" s="262">
        <v>2246.4899999999998</v>
      </c>
      <c r="H11" s="85">
        <v>0</v>
      </c>
      <c r="I11" s="85"/>
      <c r="J11" s="85"/>
      <c r="K11" s="84"/>
      <c r="L11" s="86"/>
    </row>
    <row r="12" spans="1:12" ht="28.5" customHeight="1">
      <c r="A12" s="83" t="s">
        <v>127</v>
      </c>
      <c r="B12" s="84"/>
      <c r="C12" s="84"/>
      <c r="D12" s="84"/>
      <c r="E12" s="84"/>
      <c r="F12" s="84"/>
      <c r="G12" s="262">
        <v>20000</v>
      </c>
      <c r="H12" s="85">
        <v>0</v>
      </c>
      <c r="I12" s="85"/>
      <c r="J12" s="85"/>
      <c r="K12" s="84"/>
      <c r="L12" s="86"/>
    </row>
    <row r="13" spans="1:12" ht="28.5" customHeight="1">
      <c r="A13" s="83" t="s">
        <v>77</v>
      </c>
      <c r="B13" s="84"/>
      <c r="C13" s="84"/>
      <c r="D13" s="84"/>
      <c r="E13" s="84"/>
      <c r="F13" s="84"/>
      <c r="G13" s="262"/>
      <c r="H13" s="85"/>
      <c r="I13" s="85"/>
      <c r="J13" s="85"/>
      <c r="K13" s="84"/>
      <c r="L13" s="86"/>
    </row>
    <row r="14" spans="1:12" ht="28.5" customHeight="1">
      <c r="A14" s="83" t="s">
        <v>72</v>
      </c>
      <c r="B14" s="84"/>
      <c r="C14" s="84"/>
      <c r="D14" s="84"/>
      <c r="E14" s="84"/>
      <c r="F14" s="84"/>
      <c r="G14" s="262">
        <v>0</v>
      </c>
      <c r="H14" s="85"/>
      <c r="I14" s="85"/>
      <c r="J14" s="85"/>
      <c r="K14" s="84"/>
      <c r="L14" s="86"/>
    </row>
    <row r="15" spans="1:12" ht="33" customHeight="1">
      <c r="A15" s="83" t="s">
        <v>64</v>
      </c>
      <c r="B15" s="84"/>
      <c r="C15" s="84"/>
      <c r="D15" s="84"/>
      <c r="E15" s="84"/>
      <c r="F15" s="84"/>
      <c r="G15" s="262"/>
      <c r="H15" s="85"/>
      <c r="I15" s="85"/>
      <c r="J15" s="85"/>
      <c r="K15" s="84"/>
      <c r="L15" s="86"/>
    </row>
    <row r="16" spans="1:12" ht="28.5" customHeight="1">
      <c r="A16" s="107" t="s">
        <v>119</v>
      </c>
      <c r="B16" s="84"/>
      <c r="C16" s="84"/>
      <c r="D16" s="84">
        <v>605030</v>
      </c>
      <c r="E16" s="84">
        <v>-18377</v>
      </c>
      <c r="F16" s="84"/>
      <c r="G16" s="262"/>
      <c r="H16" s="85"/>
      <c r="I16" s="85"/>
      <c r="J16" s="85"/>
      <c r="K16" s="84"/>
      <c r="L16" s="86"/>
    </row>
    <row r="17" spans="1:14" ht="29.25" customHeight="1">
      <c r="A17" s="83" t="s">
        <v>65</v>
      </c>
      <c r="B17" s="84"/>
      <c r="C17" s="84"/>
      <c r="D17" s="84"/>
      <c r="E17" s="84"/>
      <c r="F17" s="84"/>
      <c r="G17" s="262"/>
      <c r="H17" s="85"/>
      <c r="I17" s="85"/>
      <c r="J17" s="85"/>
      <c r="K17" s="84"/>
      <c r="L17" s="86"/>
    </row>
    <row r="18" spans="1:14" ht="30" customHeight="1">
      <c r="A18" s="107" t="s">
        <v>86</v>
      </c>
      <c r="B18" s="84">
        <v>302000</v>
      </c>
      <c r="C18" s="84">
        <v>0</v>
      </c>
      <c r="D18" s="84"/>
      <c r="E18" s="84"/>
      <c r="F18" s="84"/>
      <c r="G18" s="262"/>
      <c r="H18" s="85"/>
      <c r="I18" s="85"/>
      <c r="J18" s="85"/>
      <c r="K18" s="84"/>
      <c r="L18" s="86"/>
    </row>
    <row r="19" spans="1:14" ht="23.25" customHeight="1">
      <c r="A19" s="107" t="s">
        <v>80</v>
      </c>
      <c r="B19" s="84">
        <v>463523.3</v>
      </c>
      <c r="C19" s="84">
        <v>0</v>
      </c>
      <c r="D19" s="84"/>
      <c r="E19" s="84"/>
      <c r="F19" s="84"/>
      <c r="G19" s="262"/>
      <c r="H19" s="85"/>
      <c r="I19" s="85"/>
      <c r="J19" s="85"/>
      <c r="K19" s="84"/>
      <c r="L19" s="86"/>
    </row>
    <row r="20" spans="1:14" ht="33" customHeight="1">
      <c r="A20" s="107" t="s">
        <v>120</v>
      </c>
      <c r="B20" s="84"/>
      <c r="C20" s="84"/>
      <c r="D20" s="84"/>
      <c r="E20" s="84"/>
      <c r="F20" s="84"/>
      <c r="G20" s="262"/>
      <c r="H20" s="85"/>
      <c r="I20" s="85"/>
      <c r="J20" s="85"/>
      <c r="K20" s="84">
        <v>28500</v>
      </c>
      <c r="L20" s="86"/>
    </row>
    <row r="21" spans="1:14" ht="79.5" customHeight="1">
      <c r="A21" s="83" t="s">
        <v>85</v>
      </c>
      <c r="B21" s="84">
        <v>570000</v>
      </c>
      <c r="C21" s="84">
        <v>0</v>
      </c>
      <c r="D21" s="84"/>
      <c r="E21" s="84"/>
      <c r="F21" s="84"/>
      <c r="G21" s="262"/>
      <c r="H21" s="85"/>
      <c r="I21" s="85"/>
      <c r="J21" s="85"/>
      <c r="K21" s="84"/>
      <c r="L21" s="86"/>
    </row>
    <row r="22" spans="1:14" ht="61.5" customHeight="1" thickBot="1">
      <c r="A22" s="274" t="s">
        <v>128</v>
      </c>
      <c r="B22" s="275"/>
      <c r="C22" s="275"/>
      <c r="D22" s="275"/>
      <c r="E22" s="275"/>
      <c r="F22" s="275"/>
      <c r="G22" s="276"/>
      <c r="H22" s="277"/>
      <c r="I22" s="277">
        <v>8000</v>
      </c>
      <c r="J22" s="277">
        <v>0</v>
      </c>
      <c r="K22" s="275"/>
      <c r="L22" s="278"/>
    </row>
    <row r="23" spans="1:14" ht="18.75" customHeight="1" thickBot="1">
      <c r="A23" s="264" t="s">
        <v>66</v>
      </c>
      <c r="B23" s="265">
        <v>7381523.2999999998</v>
      </c>
      <c r="C23" s="265">
        <v>0</v>
      </c>
      <c r="D23" s="265">
        <v>605030</v>
      </c>
      <c r="E23" s="266">
        <f>E16</f>
        <v>-18377</v>
      </c>
      <c r="F23" s="266">
        <v>0</v>
      </c>
      <c r="G23" s="265">
        <v>42246.49</v>
      </c>
      <c r="H23" s="266">
        <f>H7+H8</f>
        <v>46029.62</v>
      </c>
      <c r="I23" s="266">
        <v>8000</v>
      </c>
      <c r="J23" s="266">
        <f>J22</f>
        <v>0</v>
      </c>
      <c r="K23" s="267">
        <v>28500</v>
      </c>
      <c r="L23" s="268">
        <v>0</v>
      </c>
    </row>
    <row r="24" spans="1:14" ht="45" customHeight="1" thickBot="1">
      <c r="A24" s="87"/>
      <c r="B24" s="88" t="s">
        <v>96</v>
      </c>
      <c r="C24" s="281"/>
      <c r="D24" s="282">
        <f>B23+D23+G23+I23+K23</f>
        <v>8065299.79</v>
      </c>
      <c r="E24" s="282"/>
      <c r="F24" s="280"/>
      <c r="G24" s="305" t="s">
        <v>132</v>
      </c>
      <c r="H24" s="306"/>
      <c r="I24" s="298">
        <f>B23+C23+D23+E23+F23+G23+H23+I23+J23+K23+L23</f>
        <v>8092952.4100000001</v>
      </c>
      <c r="J24" s="298"/>
      <c r="K24" s="298"/>
      <c r="L24" s="299"/>
    </row>
    <row r="25" spans="1:14">
      <c r="A25" s="323" t="s">
        <v>98</v>
      </c>
      <c r="B25" s="324"/>
      <c r="C25" s="329">
        <v>-80000</v>
      </c>
      <c r="D25" s="330"/>
      <c r="E25" s="330"/>
      <c r="F25" s="331"/>
      <c r="G25" s="89"/>
      <c r="H25" s="89"/>
      <c r="I25" s="90"/>
      <c r="J25" s="90"/>
      <c r="K25" s="90"/>
      <c r="L25" s="90"/>
    </row>
    <row r="26" spans="1:14" ht="16.5" thickBot="1">
      <c r="A26" s="325"/>
      <c r="B26" s="326"/>
      <c r="C26" s="332"/>
      <c r="D26" s="333"/>
      <c r="E26" s="333"/>
      <c r="F26" s="334"/>
      <c r="G26" s="89"/>
      <c r="H26" s="89"/>
      <c r="I26" s="90"/>
      <c r="J26" s="90"/>
      <c r="K26" s="90"/>
      <c r="L26" s="90"/>
    </row>
    <row r="27" spans="1:14" ht="27.75" customHeight="1" thickBot="1">
      <c r="A27" s="327" t="s">
        <v>99</v>
      </c>
      <c r="B27" s="328"/>
      <c r="C27" s="300">
        <f>I24+C25</f>
        <v>8012952.4100000001</v>
      </c>
      <c r="D27" s="301"/>
      <c r="E27" s="301"/>
      <c r="F27" s="302"/>
      <c r="G27" s="89"/>
      <c r="H27" s="89"/>
      <c r="I27" s="90"/>
      <c r="J27" s="90"/>
      <c r="K27" s="90"/>
      <c r="L27" s="90"/>
    </row>
    <row r="28" spans="1:14" ht="15" customHeight="1">
      <c r="A28" s="320"/>
      <c r="B28" s="320"/>
      <c r="C28" s="320"/>
      <c r="D28" s="320"/>
      <c r="E28" s="320"/>
      <c r="F28" s="320"/>
      <c r="G28" s="89"/>
      <c r="H28" s="89"/>
      <c r="I28" s="90"/>
      <c r="J28" s="90"/>
      <c r="K28" s="90"/>
      <c r="L28" s="90"/>
    </row>
    <row r="29" spans="1:14">
      <c r="A29" s="91"/>
      <c r="B29" s="90"/>
      <c r="C29" s="90"/>
      <c r="D29" s="90"/>
      <c r="E29" s="90"/>
      <c r="F29" s="90"/>
      <c r="G29" s="89"/>
      <c r="H29" s="89"/>
      <c r="I29" s="90"/>
      <c r="J29" s="90"/>
      <c r="K29" s="90"/>
      <c r="L29" s="90"/>
    </row>
    <row r="30" spans="1:14" ht="23.25">
      <c r="A30" s="110"/>
      <c r="B30" s="111"/>
      <c r="C30" s="111"/>
      <c r="D30" s="112"/>
      <c r="E30" s="112"/>
      <c r="F30" s="112"/>
      <c r="G30" s="113"/>
      <c r="H30" s="89"/>
      <c r="I30" s="90"/>
      <c r="J30" s="90"/>
      <c r="K30" s="322"/>
      <c r="L30" s="322"/>
    </row>
    <row r="31" spans="1:14" ht="23.25">
      <c r="A31" s="114"/>
      <c r="B31" s="115"/>
      <c r="C31" s="115"/>
      <c r="D31" s="116"/>
      <c r="E31" s="116"/>
      <c r="F31" s="117"/>
      <c r="G31" s="118"/>
      <c r="H31" s="93"/>
      <c r="I31" s="117" t="s">
        <v>136</v>
      </c>
      <c r="J31" s="94"/>
      <c r="K31" s="95"/>
      <c r="L31" s="94"/>
      <c r="M31" s="96"/>
      <c r="N31" s="96"/>
    </row>
    <row r="32" spans="1:14" ht="23.25">
      <c r="A32" s="114"/>
      <c r="B32" s="115"/>
      <c r="C32" s="115"/>
      <c r="D32" s="116"/>
      <c r="E32" s="116"/>
      <c r="F32" s="119"/>
      <c r="G32" s="120"/>
      <c r="H32" s="97"/>
      <c r="I32" s="95"/>
      <c r="J32" s="95"/>
      <c r="K32" s="95"/>
      <c r="L32" s="95"/>
      <c r="M32" s="96"/>
      <c r="N32" s="96"/>
    </row>
    <row r="33" spans="1:14" ht="23.25">
      <c r="A33" s="121"/>
      <c r="B33" s="122"/>
      <c r="C33" s="122"/>
      <c r="D33" s="122"/>
      <c r="E33" s="122"/>
      <c r="F33" s="123"/>
      <c r="G33" s="124"/>
      <c r="H33" s="99"/>
      <c r="I33" s="98"/>
      <c r="J33" s="98"/>
      <c r="K33" s="321"/>
      <c r="L33" s="321"/>
      <c r="M33" s="96"/>
      <c r="N33" s="96"/>
    </row>
    <row r="34" spans="1:14" ht="23.25">
      <c r="A34" s="115"/>
      <c r="B34" s="122"/>
      <c r="C34" s="122"/>
      <c r="D34" s="122"/>
      <c r="E34" s="122"/>
      <c r="F34" s="123"/>
      <c r="G34" s="125"/>
      <c r="H34" s="100"/>
      <c r="I34" s="92"/>
      <c r="J34" s="92"/>
      <c r="K34" s="101"/>
      <c r="L34" s="101"/>
      <c r="M34" s="96"/>
      <c r="N34" s="96"/>
    </row>
    <row r="35" spans="1:14" ht="23.25">
      <c r="A35" s="122"/>
      <c r="B35" s="126"/>
      <c r="C35" s="126"/>
      <c r="D35" s="127"/>
      <c r="E35" s="127"/>
      <c r="F35" s="128"/>
      <c r="G35" s="129"/>
      <c r="K35" s="96"/>
      <c r="L35" s="96"/>
      <c r="M35" s="96"/>
      <c r="N35" s="96"/>
    </row>
    <row r="36" spans="1:14" ht="23.25">
      <c r="A36" s="122"/>
      <c r="B36" s="126"/>
      <c r="C36" s="126"/>
      <c r="D36" s="127"/>
      <c r="E36" s="127"/>
      <c r="F36" s="130"/>
      <c r="G36" s="129"/>
      <c r="I36" s="8" t="s">
        <v>50</v>
      </c>
    </row>
    <row r="37" spans="1:14" ht="23.25">
      <c r="A37" s="122"/>
      <c r="B37" s="126" t="s">
        <v>121</v>
      </c>
      <c r="C37" s="126"/>
      <c r="D37" s="126"/>
      <c r="E37" s="126"/>
      <c r="F37" s="128"/>
      <c r="G37" s="129"/>
    </row>
    <row r="38" spans="1:14" ht="23.25">
      <c r="A38" s="122"/>
      <c r="B38" s="126"/>
      <c r="C38" s="126"/>
      <c r="D38" s="126"/>
      <c r="E38" s="126"/>
      <c r="F38" s="128"/>
      <c r="G38" s="129"/>
    </row>
    <row r="39" spans="1:14" ht="23.25">
      <c r="A39" s="122"/>
      <c r="B39" s="128"/>
      <c r="C39" s="128"/>
      <c r="D39" s="128"/>
      <c r="E39" s="128"/>
      <c r="F39" s="128"/>
      <c r="G39" s="129"/>
    </row>
  </sheetData>
  <mergeCells count="23">
    <mergeCell ref="C4:C5"/>
    <mergeCell ref="A28:F28"/>
    <mergeCell ref="K33:L33"/>
    <mergeCell ref="K30:L30"/>
    <mergeCell ref="A25:B26"/>
    <mergeCell ref="A27:B27"/>
    <mergeCell ref="C25:F26"/>
    <mergeCell ref="H4:H5"/>
    <mergeCell ref="I24:L24"/>
    <mergeCell ref="C27:F27"/>
    <mergeCell ref="K1:L1"/>
    <mergeCell ref="J4:J5"/>
    <mergeCell ref="G24:H24"/>
    <mergeCell ref="A2:L2"/>
    <mergeCell ref="B3:L3"/>
    <mergeCell ref="B4:B5"/>
    <mergeCell ref="D4:D5"/>
    <mergeCell ref="F4:F5"/>
    <mergeCell ref="G4:G5"/>
    <mergeCell ref="I4:I5"/>
    <mergeCell ref="K4:K5"/>
    <mergeCell ref="L4:L5"/>
    <mergeCell ref="E4:E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Martina</cp:lastModifiedBy>
  <cp:lastPrinted>2019-06-05T05:26:10Z</cp:lastPrinted>
  <dcterms:created xsi:type="dcterms:W3CDTF">2013-09-12T11:30:46Z</dcterms:created>
  <dcterms:modified xsi:type="dcterms:W3CDTF">2019-08-16T11:04:06Z</dcterms:modified>
</cp:coreProperties>
</file>