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2. godina\Financijska izvješća za 2022. godinu\Godišnja (I.-XII.2022.)\"/>
    </mc:Choice>
  </mc:AlternateContent>
  <xr:revisionPtr revIDLastSave="0" documentId="13_ncr:1_{5C5BF9FA-5386-4A12-8810-F10E4F6309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ASHODI" sheetId="5" r:id="rId1"/>
    <sheet name="PRIHODI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5" i="5" l="1"/>
  <c r="N183" i="5"/>
  <c r="N6" i="5"/>
  <c r="N23" i="5"/>
  <c r="N138" i="5"/>
  <c r="N139" i="5"/>
  <c r="N144" i="5"/>
  <c r="N119" i="5"/>
  <c r="N128" i="5"/>
  <c r="N133" i="5"/>
  <c r="N66" i="5"/>
  <c r="N98" i="5"/>
  <c r="N95" i="5"/>
  <c r="N7" i="5"/>
  <c r="N19" i="5"/>
  <c r="N13" i="5"/>
  <c r="N8" i="5"/>
  <c r="N15" i="5"/>
  <c r="N14" i="5"/>
  <c r="N9" i="5"/>
  <c r="N153" i="5"/>
  <c r="N157" i="5"/>
  <c r="N175" i="5"/>
  <c r="N176" i="5"/>
  <c r="J153" i="5"/>
  <c r="J157" i="5"/>
  <c r="J158" i="5"/>
  <c r="J159" i="5"/>
  <c r="J163" i="5"/>
  <c r="J167" i="5"/>
  <c r="J171" i="5"/>
  <c r="J175" i="5"/>
  <c r="J176" i="5"/>
  <c r="J154" i="5"/>
  <c r="J155" i="5"/>
  <c r="J138" i="5"/>
  <c r="J139" i="5"/>
  <c r="J140" i="5"/>
  <c r="J144" i="5"/>
  <c r="J119" i="5"/>
  <c r="J135" i="5"/>
  <c r="J128" i="5"/>
  <c r="J126" i="5"/>
  <c r="J124" i="5"/>
  <c r="J120" i="5"/>
  <c r="J115" i="5"/>
  <c r="J116" i="5"/>
  <c r="J66" i="5"/>
  <c r="J23" i="5" s="1"/>
  <c r="J6" i="5" s="1"/>
  <c r="J183" i="5" s="1"/>
  <c r="J108" i="5"/>
  <c r="J104" i="5"/>
  <c r="J98" i="5"/>
  <c r="J95" i="5"/>
  <c r="J89" i="5"/>
  <c r="J83" i="5"/>
  <c r="J78" i="5"/>
  <c r="J73" i="5"/>
  <c r="J67" i="5"/>
  <c r="J41" i="5"/>
  <c r="J64" i="5"/>
  <c r="J62" i="5"/>
  <c r="J57" i="5"/>
  <c r="J51" i="5"/>
  <c r="J42" i="5"/>
  <c r="J24" i="5"/>
  <c r="J25" i="5"/>
  <c r="J33" i="5"/>
  <c r="J35" i="5"/>
  <c r="T183" i="5"/>
  <c r="T6" i="5"/>
  <c r="T66" i="5"/>
  <c r="T23" i="5" s="1"/>
  <c r="T67" i="5"/>
  <c r="T108" i="5"/>
  <c r="T89" i="5"/>
  <c r="T91" i="5"/>
  <c r="H183" i="5"/>
  <c r="H6" i="5"/>
  <c r="H7" i="5"/>
  <c r="H13" i="5"/>
  <c r="H23" i="5"/>
  <c r="H66" i="5"/>
  <c r="H67" i="5"/>
  <c r="H78" i="5"/>
  <c r="Z183" i="5"/>
  <c r="Z6" i="5"/>
  <c r="Z7" i="5"/>
  <c r="Z8" i="5"/>
  <c r="Z13" i="5"/>
  <c r="Z19" i="5"/>
  <c r="Z23" i="5"/>
  <c r="Z24" i="5"/>
  <c r="Z33" i="5"/>
  <c r="P183" i="5"/>
  <c r="P6" i="5"/>
  <c r="P7" i="5"/>
  <c r="P8" i="5"/>
  <c r="P13" i="5"/>
  <c r="P19" i="5"/>
  <c r="P23" i="5"/>
  <c r="P24" i="5"/>
  <c r="P33" i="5"/>
  <c r="F83" i="5"/>
  <c r="D18" i="7"/>
  <c r="D2" i="7" s="1"/>
  <c r="F66" i="5"/>
  <c r="F23" i="5" s="1"/>
  <c r="F6" i="5" s="1"/>
  <c r="F183" i="5" s="1"/>
  <c r="F153" i="5"/>
  <c r="F157" i="5"/>
  <c r="F158" i="5"/>
  <c r="F171" i="5"/>
  <c r="F116" i="5"/>
  <c r="F115" i="5" s="1"/>
  <c r="F89" i="5"/>
  <c r="F78" i="5"/>
  <c r="F41" i="5"/>
  <c r="F51" i="5"/>
  <c r="F7" i="5"/>
  <c r="F8" i="5"/>
  <c r="F13" i="5"/>
  <c r="F19" i="5"/>
  <c r="F24" i="5"/>
  <c r="F33" i="5"/>
  <c r="F34" i="5"/>
  <c r="AB183" i="5"/>
  <c r="AB6" i="5"/>
  <c r="AB23" i="5"/>
  <c r="AB41" i="5"/>
  <c r="AB49" i="5"/>
  <c r="R183" i="5"/>
  <c r="R6" i="5"/>
  <c r="R23" i="5"/>
  <c r="R41" i="5"/>
  <c r="R49" i="5"/>
</calcChain>
</file>

<file path=xl/sharedStrings.xml><?xml version="1.0" encoding="utf-8"?>
<sst xmlns="http://schemas.openxmlformats.org/spreadsheetml/2006/main" count="236" uniqueCount="208">
  <si>
    <t>Naziv računa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</si>
  <si>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</si>
  <si>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</si>
  <si>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</si>
  <si>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</si>
  <si>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</si>
  <si>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</si>
  <si>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</si>
  <si>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</si>
  <si>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</si>
  <si>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</si>
  <si>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</si>
  <si>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</si>
  <si>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</si>
  <si>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</si>
  <si>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</si>
  <si>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</si>
  <si>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</si>
  <si>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</si>
  <si>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</si>
  <si>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</si>
  <si>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Dop.za obv.zdrav.osig.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</si>
  <si>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</si>
  <si>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</si>
  <si>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</si>
  <si>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</si>
  <si>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</si>
  <si>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</si>
  <si>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</si>
  <si>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</si>
  <si>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</si>
  <si>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</si>
  <si>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</si>
  <si>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</si>
  <si>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</si>
  <si>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</si>
  <si>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</si>
  <si>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</si>
  <si>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</si>
  <si>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</si>
  <si>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</si>
  <si>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</si>
  <si>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</si>
  <si>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</si>
  <si>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</si>
  <si>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</si>
  <si>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</si>
  <si>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</si>
  <si>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</si>
  <si>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</si>
  <si>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</si>
  <si>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</si>
  <si>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</si>
  <si>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</si>
  <si>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</si>
  <si>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</si>
  <si>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Materijal i sirovine</t>
  </si>
  <si>
    <t>Umjetnička djela- izložena u galerijama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</si>
  <si>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</si>
  <si>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</si>
  <si>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</si>
  <si>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</si>
  <si>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</si>
  <si>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</si>
  <si>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</si>
  <si>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</si>
  <si>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</si>
  <si>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</si>
  <si>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</si>
  <si>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</si>
  <si>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</si>
  <si>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</si>
  <si>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</si>
  <si>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</si>
  <si>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</si>
  <si>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</si>
  <si>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</si>
  <si>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</si>
  <si>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</si>
  <si>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</si>
  <si>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</si>
  <si>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</si>
  <si>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</si>
  <si>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</si>
  <si>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</si>
  <si>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</si>
  <si>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</si>
  <si>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</si>
  <si>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</si>
  <si>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</si>
  <si>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</si>
  <si>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</si>
  <si>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</si>
  <si>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</si>
  <si>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</si>
  <si>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</si>
  <si>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</si>
  <si>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</si>
  <si>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</si>
  <si>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</si>
  <si>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</si>
  <si>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</si>
  <si>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</si>
  <si>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</si>
  <si>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</si>
  <si>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</si>
  <si>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</si>
  <si>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</si>
  <si>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</si>
  <si>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</si>
  <si>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</si>
  <si>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</si>
  <si>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</si>
  <si>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</si>
  <si>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</si>
  <si>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</si>
  <si>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</si>
  <si>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</si>
  <si>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</si>
  <si>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</si>
  <si>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</si>
  <si>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</si>
  <si>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</si>
  <si>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</si>
  <si>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</si>
  <si>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</si>
  <si>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</si>
  <si>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</si>
  <si>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</si>
  <si>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Telefoni i ostali uređaji</t>
  </si>
  <si>
    <t>Novč.naknada zbog nezapoš.invalida</t>
  </si>
  <si>
    <t>Radio i TV prijemnici</t>
  </si>
  <si>
    <t>Ostala komunikacijska oprema</t>
  </si>
  <si>
    <t>Oprema za održavanje prostorija</t>
  </si>
  <si>
    <t>Naknade za prijevoz na posao i sa posla</t>
  </si>
  <si>
    <t>Elektronski mediji</t>
  </si>
  <si>
    <t>Promidžbeni materijali</t>
  </si>
  <si>
    <t>Usluge platnog prometa</t>
  </si>
  <si>
    <t>Mat.i dij.za tek.i inv.održ. postrojenja i opreme</t>
  </si>
  <si>
    <t>Usluge agencija, studentskog servisa</t>
  </si>
  <si>
    <t>Licence</t>
  </si>
  <si>
    <t>Oprema</t>
  </si>
  <si>
    <t>Sudske pristojbe</t>
  </si>
  <si>
    <t>Ostale pristojbe i naknade</t>
  </si>
  <si>
    <t>Troškovi sudskih postupaka</t>
  </si>
  <si>
    <t>PRENESENI VIŠAK IZ 2021. GODINE</t>
  </si>
  <si>
    <t>Plaće po sudskim presudama</t>
  </si>
  <si>
    <t>Plaće za prekovremeni rad</t>
  </si>
  <si>
    <t>Bruto plaće za smjenski rad</t>
  </si>
  <si>
    <t>Doprinos za zaštitu zdravlja</t>
  </si>
  <si>
    <t>Doprinos u slučaju nezaposl.</t>
  </si>
  <si>
    <t>Zatezne kamate za poreze</t>
  </si>
  <si>
    <t>Zatezne kamate za doprinose</t>
  </si>
  <si>
    <t>Ostale zatezne kamate</t>
  </si>
  <si>
    <t>Ostale naknade građanima iz proračuna</t>
  </si>
  <si>
    <t>Naknade građanima iz proračuna</t>
  </si>
  <si>
    <t>Ostale naknade iz proračuna u naravi</t>
  </si>
  <si>
    <t>Mat.i dij.za tek.i inv.održ. transportnih sredstava</t>
  </si>
  <si>
    <t>Nagrade</t>
  </si>
  <si>
    <t>Ostali rashodi za nezaposlene</t>
  </si>
  <si>
    <t>Regres</t>
  </si>
  <si>
    <t>Naknade za bolest, invalidnost</t>
  </si>
  <si>
    <t>Darovi</t>
  </si>
  <si>
    <t>Laboratorijske usluge</t>
  </si>
  <si>
    <t>Naknade za prijevoz, za rad na terenu i odvojeni života</t>
  </si>
  <si>
    <t>EKONOMSKA KLASIFKACIJA
(na petoj razini)</t>
  </si>
  <si>
    <t>NAZIV</t>
  </si>
  <si>
    <t>Tekuće pomoći iz državnog proračuna proračunskim korisnicima proračuna JLP(R)S-mzo</t>
  </si>
  <si>
    <t>Tekuće pomoći iz nenadležnog proračuna - VSŽ</t>
  </si>
  <si>
    <t>Kapitalne pomoći iz državnog proračuna prorač. korisnicima proračuna JLP(R)S</t>
  </si>
  <si>
    <t>Zatezne kamate iz obveznih odnosa i drugo</t>
  </si>
  <si>
    <t>Prihodi od pozitivnih tečajnih razlika</t>
  </si>
  <si>
    <t>Sufinanciranje cijene uslufe, participacije i slično</t>
  </si>
  <si>
    <t>Prihodi od pruženih usluga</t>
  </si>
  <si>
    <t>Prihodi iz nadležnog proračuna za financiranje rashoda poslovanja-dec.</t>
  </si>
  <si>
    <t>Prihodi iz nadležnog proračuna za financiranje rashoda poslovanja-gradska sredstva</t>
  </si>
  <si>
    <t>Prihodi iz nadležnog proračuna za financiranje rashoda za nabavu nefinancijske imovine</t>
  </si>
  <si>
    <t>Ostali prihodi</t>
  </si>
  <si>
    <t>Višak prihoda poslovanja</t>
  </si>
  <si>
    <t>Naknade građanima i kućanstvima u novcu</t>
  </si>
  <si>
    <t>Ostale naknade iz proračuna u novcu</t>
  </si>
  <si>
    <t>Gradski  proračun- DEC. (1.2.1.)</t>
  </si>
  <si>
    <t>Gradski proračun (1.1.2.)</t>
  </si>
  <si>
    <t>Županijski proračun (5.2.1.)</t>
  </si>
  <si>
    <t>Vlastiti     (3.1.1.)</t>
  </si>
  <si>
    <t>Pomoći-ministarstvo (5.1.1. + 5.3.1. kapitalne)</t>
  </si>
  <si>
    <t>Pomoći-asistenti  (5.1.1.)</t>
  </si>
  <si>
    <t>Pomoći-shema voća  (5.1.1.)</t>
  </si>
  <si>
    <t>Donacije (6.1.1.)</t>
  </si>
  <si>
    <t>Prihodi od nefin. Im. i nadoknade šteta s osnova osiguranja (3.1.1.)</t>
  </si>
  <si>
    <t>EU sredstva-asistenti (5.8.1.)</t>
  </si>
  <si>
    <t>EU sredstva-shema voća  (5.8.1.)</t>
  </si>
  <si>
    <t>Namirnice</t>
  </si>
  <si>
    <t>Tekući prijenosi između prorač. kor. istog prorač. temeljem prijenosa EU sredstva (asistenti)</t>
  </si>
  <si>
    <t>Tekući prijenosi između prorač. kor. istog prorač. temeljem prijenosa EU (država asistenti)</t>
  </si>
  <si>
    <t>Tekući prijenosi između prorač. kor. istog prorač. temeljem prijenosa EU sredstva (shema)</t>
  </si>
  <si>
    <t>Tekuće donacije od fizičkih osoba</t>
  </si>
  <si>
    <t>Tekuće donacije od trgovačkih društava</t>
  </si>
  <si>
    <t>Tekuće donacije od ostalih subjekata izvan proračuna</t>
  </si>
  <si>
    <t>Ravnateljica: ______________________ (Dinka Peti, mag.mus.)</t>
  </si>
  <si>
    <t>Predsjednik Školskog odbora: ___________________ (Tomislav Ćavar, dipl.iur.)</t>
  </si>
  <si>
    <t>IZVRŠENJE FINANCIJSKOG PLANA ZA 2022. GODINU</t>
  </si>
  <si>
    <t>Izvršeno</t>
  </si>
  <si>
    <t>PLAN 2022.</t>
  </si>
  <si>
    <t>IZVRŠENO</t>
  </si>
  <si>
    <t>Tekući prijenosi između prorač. kor. istog prorač. temeljem prijenosa EU (država shema)</t>
  </si>
  <si>
    <t>PRENESENI VIŠAK IZ 2022. GODINE</t>
  </si>
  <si>
    <t xml:space="preserve">                                 M.P.                                 27.01.2023.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</si>
</sst>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0"/>
      <name val="Arial"/>
      <family val="2"/>
      <charset val="238"/>
    </font>
    <font>
      <b/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8"/>
      <name val="Arial"/>
      <family val="2"/>
      <charset val="238"/>
    </font>
    <font>
      <b/>
      <sz val="2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1" fillId="0" borderId="0"/>
    <xf numFmtId="0" fontId="11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9" fillId="0" borderId="0"/>
  </cellStyleXfs>
  <cellXfs count="219">
    <xf numFmtId="0" fontId="0" fillId="0" borderId="0" xfId="0"/>
    <xf numFmtId="3" fontId="6" fillId="0" borderId="0" xfId="0" applyNumberFormat="1" applyFont="1"/>
    <xf numFmtId="4" fontId="6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3" fontId="6" fillId="0" borderId="0" xfId="0" applyNumberFormat="1" applyFont="1" applyBorder="1"/>
    <xf numFmtId="3" fontId="6" fillId="3" borderId="0" xfId="0" applyNumberFormat="1" applyFont="1" applyFill="1"/>
    <xf numFmtId="3" fontId="9" fillId="2" borderId="0" xfId="0" applyNumberFormat="1" applyFont="1" applyFill="1"/>
    <xf numFmtId="3" fontId="9" fillId="3" borderId="0" xfId="0" applyNumberFormat="1" applyFont="1" applyFill="1"/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3" fontId="6" fillId="6" borderId="0" xfId="0" applyNumberFormat="1" applyFont="1" applyFill="1"/>
    <xf numFmtId="0" fontId="8" fillId="6" borderId="1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0" fontId="8" fillId="6" borderId="1" xfId="0" applyNumberFormat="1" applyFont="1" applyFill="1" applyBorder="1"/>
    <xf numFmtId="3" fontId="9" fillId="6" borderId="0" xfId="0" applyNumberFormat="1" applyFont="1" applyFill="1"/>
    <xf numFmtId="3" fontId="8" fillId="6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 shrinkToFit="1"/>
    </xf>
    <xf numFmtId="49" fontId="8" fillId="3" borderId="1" xfId="0" applyNumberFormat="1" applyFont="1" applyFill="1" applyBorder="1" applyAlignment="1">
      <alignment horizontal="center" shrinkToFit="1"/>
    </xf>
    <xf numFmtId="0" fontId="8" fillId="3" borderId="0" xfId="0" applyNumberFormat="1" applyFont="1" applyFill="1" applyBorder="1" applyAlignment="1">
      <alignment horizontal="center"/>
    </xf>
    <xf numFmtId="0" fontId="7" fillId="3" borderId="0" xfId="0" quotePrefix="1" applyNumberFormat="1" applyFont="1" applyFill="1" applyBorder="1" applyAlignment="1">
      <alignment horizontal="center" vertical="justify"/>
    </xf>
    <xf numFmtId="3" fontId="7" fillId="3" borderId="0" xfId="0" applyNumberFormat="1" applyFont="1" applyFill="1" applyBorder="1"/>
    <xf numFmtId="3" fontId="8" fillId="0" borderId="0" xfId="0" applyNumberFormat="1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4" fontId="8" fillId="6" borderId="1" xfId="4" applyNumberFormat="1" applyFont="1" applyFill="1" applyBorder="1" applyAlignment="1">
      <alignment horizontal="right"/>
    </xf>
    <xf numFmtId="4" fontId="8" fillId="3" borderId="2" xfId="4" applyNumberFormat="1" applyFont="1" applyFill="1" applyBorder="1" applyAlignment="1">
      <alignment horizontal="right"/>
    </xf>
    <xf numFmtId="4" fontId="8" fillId="3" borderId="1" xfId="4" applyNumberFormat="1" applyFont="1" applyFill="1" applyBorder="1" applyAlignment="1">
      <alignment horizontal="right"/>
    </xf>
    <xf numFmtId="4" fontId="8" fillId="0" borderId="1" xfId="4" applyNumberFormat="1" applyFont="1" applyBorder="1" applyAlignment="1">
      <alignment horizontal="right"/>
    </xf>
    <xf numFmtId="4" fontId="8" fillId="0" borderId="2" xfId="4" applyNumberFormat="1" applyFont="1" applyBorder="1" applyAlignment="1">
      <alignment horizontal="right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4" fontId="7" fillId="2" borderId="17" xfId="4" applyNumberFormat="1" applyFont="1" applyFill="1" applyBorder="1" applyAlignment="1">
      <alignment horizontal="right"/>
    </xf>
    <xf numFmtId="0" fontId="8" fillId="0" borderId="25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6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3" borderId="11" xfId="0" applyNumberFormat="1" applyFont="1" applyFill="1" applyBorder="1" applyAlignment="1">
      <alignment horizontal="center"/>
    </xf>
    <xf numFmtId="0" fontId="8" fillId="3" borderId="2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4" fontId="8" fillId="0" borderId="1" xfId="4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shrinkToFit="1"/>
    </xf>
    <xf numFmtId="4" fontId="8" fillId="3" borderId="2" xfId="0" applyNumberFormat="1" applyFont="1" applyFill="1" applyBorder="1" applyAlignment="1">
      <alignment horizontal="right"/>
    </xf>
    <xf numFmtId="4" fontId="8" fillId="11" borderId="2" xfId="0" applyNumberFormat="1" applyFont="1" applyFill="1" applyBorder="1" applyAlignment="1">
      <alignment horizontal="right"/>
    </xf>
    <xf numFmtId="165" fontId="8" fillId="12" borderId="1" xfId="0" applyNumberFormat="1" applyFont="1" applyFill="1" applyBorder="1" applyAlignment="1">
      <alignment horizontal="right"/>
    </xf>
    <xf numFmtId="165" fontId="8" fillId="11" borderId="1" xfId="0" applyNumberFormat="1" applyFont="1" applyFill="1" applyBorder="1" applyAlignment="1">
      <alignment horizontal="right"/>
    </xf>
    <xf numFmtId="4" fontId="8" fillId="11" borderId="2" xfId="4" applyNumberFormat="1" applyFont="1" applyFill="1" applyBorder="1" applyAlignment="1">
      <alignment horizontal="right"/>
    </xf>
    <xf numFmtId="4" fontId="8" fillId="12" borderId="1" xfId="4" applyNumberFormat="1" applyFont="1" applyFill="1" applyBorder="1" applyAlignment="1">
      <alignment horizontal="right"/>
    </xf>
    <xf numFmtId="4" fontId="8" fillId="11" borderId="1" xfId="4" applyNumberFormat="1" applyFont="1" applyFill="1" applyBorder="1" applyAlignment="1">
      <alignment horizontal="right"/>
    </xf>
    <xf numFmtId="4" fontId="8" fillId="12" borderId="1" xfId="0" applyNumberFormat="1" applyFont="1" applyFill="1" applyBorder="1" applyAlignment="1">
      <alignment horizontal="right"/>
    </xf>
    <xf numFmtId="4" fontId="7" fillId="10" borderId="17" xfId="4" applyNumberFormat="1" applyFont="1" applyFill="1" applyBorder="1" applyAlignment="1">
      <alignment horizontal="right"/>
    </xf>
    <xf numFmtId="165" fontId="14" fillId="12" borderId="1" xfId="7" applyNumberFormat="1" applyFont="1" applyFill="1" applyBorder="1" applyAlignment="1"/>
    <xf numFmtId="165" fontId="14" fillId="0" borderId="1" xfId="7" applyNumberFormat="1" applyFont="1" applyBorder="1" applyAlignment="1"/>
    <xf numFmtId="165" fontId="14" fillId="11" borderId="1" xfId="7" applyNumberFormat="1" applyFont="1" applyFill="1" applyBorder="1" applyAlignment="1"/>
    <xf numFmtId="165" fontId="14" fillId="0" borderId="2" xfId="7" applyNumberFormat="1" applyFont="1" applyBorder="1" applyAlignment="1"/>
    <xf numFmtId="4" fontId="8" fillId="11" borderId="1" xfId="0" applyNumberFormat="1" applyFont="1" applyFill="1" applyBorder="1" applyAlignment="1">
      <alignment horizontal="right"/>
    </xf>
    <xf numFmtId="4" fontId="0" fillId="0" borderId="0" xfId="0" applyNumberFormat="1"/>
    <xf numFmtId="4" fontId="8" fillId="3" borderId="1" xfId="0" applyNumberFormat="1" applyFont="1" applyFill="1" applyBorder="1" applyAlignment="1">
      <alignment horizontal="right"/>
    </xf>
    <xf numFmtId="0" fontId="10" fillId="7" borderId="17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/>
    </xf>
    <xf numFmtId="4" fontId="8" fillId="0" borderId="3" xfId="4" applyNumberFormat="1" applyFont="1" applyBorder="1" applyAlignment="1">
      <alignment horizontal="right"/>
    </xf>
    <xf numFmtId="0" fontId="8" fillId="3" borderId="25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right"/>
    </xf>
    <xf numFmtId="165" fontId="7" fillId="10" borderId="17" xfId="0" applyNumberFormat="1" applyFont="1" applyFill="1" applyBorder="1" applyAlignment="1">
      <alignment horizontal="right"/>
    </xf>
    <xf numFmtId="0" fontId="8" fillId="6" borderId="25" xfId="0" applyNumberFormat="1" applyFont="1" applyFill="1" applyBorder="1" applyAlignment="1">
      <alignment horizontal="center"/>
    </xf>
    <xf numFmtId="0" fontId="8" fillId="6" borderId="3" xfId="0" applyNumberFormat="1" applyFont="1" applyFill="1" applyBorder="1" applyAlignment="1">
      <alignment horizontal="center" wrapText="1"/>
    </xf>
    <xf numFmtId="165" fontId="8" fillId="12" borderId="3" xfId="0" applyNumberFormat="1" applyFont="1" applyFill="1" applyBorder="1" applyAlignment="1">
      <alignment horizontal="right"/>
    </xf>
    <xf numFmtId="4" fontId="8" fillId="6" borderId="3" xfId="0" applyNumberFormat="1" applyFont="1" applyFill="1" applyBorder="1" applyAlignment="1">
      <alignment horizontal="right"/>
    </xf>
    <xf numFmtId="165" fontId="14" fillId="12" borderId="3" xfId="7" applyNumberFormat="1" applyFont="1" applyFill="1" applyBorder="1" applyAlignment="1"/>
    <xf numFmtId="0" fontId="7" fillId="2" borderId="17" xfId="0" applyNumberFormat="1" applyFont="1" applyFill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right"/>
    </xf>
    <xf numFmtId="4" fontId="8" fillId="12" borderId="3" xfId="4" applyNumberFormat="1" applyFont="1" applyFill="1" applyBorder="1" applyAlignment="1">
      <alignment horizontal="right"/>
    </xf>
    <xf numFmtId="4" fontId="8" fillId="6" borderId="3" xfId="4" applyNumberFormat="1" applyFont="1" applyFill="1" applyBorder="1" applyAlignment="1">
      <alignment horizontal="right"/>
    </xf>
    <xf numFmtId="165" fontId="13" fillId="10" borderId="17" xfId="7" applyNumberFormat="1" applyFont="1" applyFill="1" applyBorder="1" applyAlignment="1"/>
    <xf numFmtId="0" fontId="8" fillId="3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0" fontId="8" fillId="6" borderId="3" xfId="0" applyNumberFormat="1" applyFont="1" applyFill="1" applyBorder="1" applyAlignment="1">
      <alignment horizontal="center"/>
    </xf>
    <xf numFmtId="4" fontId="7" fillId="2" borderId="17" xfId="4" applyNumberFormat="1" applyFont="1" applyFill="1" applyBorder="1" applyAlignment="1">
      <alignment horizontal="right" wrapText="1"/>
    </xf>
    <xf numFmtId="165" fontId="14" fillId="11" borderId="2" xfId="7" applyNumberFormat="1" applyFont="1" applyFill="1" applyBorder="1" applyAlignment="1"/>
    <xf numFmtId="0" fontId="8" fillId="3" borderId="2" xfId="0" applyNumberFormat="1" applyFont="1" applyFill="1" applyBorder="1" applyAlignment="1">
      <alignment horizontal="center" wrapText="1"/>
    </xf>
    <xf numFmtId="0" fontId="10" fillId="4" borderId="16" xfId="0" applyNumberFormat="1" applyFont="1" applyFill="1" applyBorder="1" applyAlignment="1">
      <alignment horizontal="left"/>
    </xf>
    <xf numFmtId="165" fontId="12" fillId="9" borderId="17" xfId="7" applyNumberFormat="1" applyFont="1" applyFill="1" applyBorder="1" applyAlignment="1"/>
    <xf numFmtId="3" fontId="7" fillId="2" borderId="17" xfId="0" applyNumberFormat="1" applyFont="1" applyFill="1" applyBorder="1" applyAlignment="1">
      <alignment horizontal="center" wrapText="1"/>
    </xf>
    <xf numFmtId="3" fontId="7" fillId="2" borderId="17" xfId="0" applyNumberFormat="1" applyFont="1" applyFill="1" applyBorder="1" applyAlignment="1">
      <alignment horizontal="center"/>
    </xf>
    <xf numFmtId="0" fontId="8" fillId="3" borderId="27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4" fontId="8" fillId="11" borderId="4" xfId="4" applyNumberFormat="1" applyFont="1" applyFill="1" applyBorder="1" applyAlignment="1">
      <alignment horizontal="right"/>
    </xf>
    <xf numFmtId="4" fontId="8" fillId="3" borderId="4" xfId="4" applyNumberFormat="1" applyFont="1" applyFill="1" applyBorder="1" applyAlignment="1">
      <alignment horizontal="right"/>
    </xf>
    <xf numFmtId="165" fontId="14" fillId="0" borderId="4" xfId="7" applyNumberFormat="1" applyFont="1" applyBorder="1" applyAlignment="1"/>
    <xf numFmtId="0" fontId="7" fillId="2" borderId="17" xfId="0" applyNumberFormat="1" applyFont="1" applyFill="1" applyBorder="1" applyAlignment="1">
      <alignment horizontal="center" wrapText="1" shrinkToFit="1"/>
    </xf>
    <xf numFmtId="49" fontId="8" fillId="6" borderId="3" xfId="0" applyNumberFormat="1" applyFont="1" applyFill="1" applyBorder="1" applyAlignment="1">
      <alignment horizontal="center" shrinkToFit="1"/>
    </xf>
    <xf numFmtId="49" fontId="7" fillId="2" borderId="17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" fontId="7" fillId="12" borderId="3" xfId="4" applyNumberFormat="1" applyFont="1" applyFill="1" applyBorder="1" applyAlignment="1">
      <alignment horizontal="right"/>
    </xf>
    <xf numFmtId="4" fontId="7" fillId="6" borderId="3" xfId="4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 horizontal="center" shrinkToFit="1"/>
    </xf>
    <xf numFmtId="0" fontId="8" fillId="2" borderId="16" xfId="0" applyNumberFormat="1" applyFont="1" applyFill="1" applyBorder="1" applyAlignment="1">
      <alignment horizontal="center"/>
    </xf>
    <xf numFmtId="0" fontId="7" fillId="2" borderId="17" xfId="0" quotePrefix="1" applyNumberFormat="1" applyFont="1" applyFill="1" applyBorder="1" applyAlignment="1">
      <alignment horizontal="center" vertical="justify"/>
    </xf>
    <xf numFmtId="165" fontId="8" fillId="3" borderId="1" xfId="0" applyNumberFormat="1" applyFont="1" applyFill="1" applyBorder="1" applyAlignment="1">
      <alignment horizontal="right"/>
    </xf>
    <xf numFmtId="165" fontId="8" fillId="13" borderId="1" xfId="0" applyNumberFormat="1" applyFont="1" applyFill="1" applyBorder="1" applyAlignment="1">
      <alignment horizontal="right"/>
    </xf>
    <xf numFmtId="4" fontId="8" fillId="13" borderId="1" xfId="0" applyNumberFormat="1" applyFont="1" applyFill="1" applyBorder="1" applyAlignment="1">
      <alignment horizontal="right"/>
    </xf>
    <xf numFmtId="165" fontId="14" fillId="13" borderId="1" xfId="7" applyNumberFormat="1" applyFont="1" applyFill="1" applyBorder="1" applyAlignment="1"/>
    <xf numFmtId="0" fontId="0" fillId="0" borderId="0" xfId="0" applyAlignment="1">
      <alignment vertical="top"/>
    </xf>
    <xf numFmtId="0" fontId="17" fillId="3" borderId="1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165" fontId="18" fillId="3" borderId="13" xfId="0" applyNumberFormat="1" applyFont="1" applyFill="1" applyBorder="1" applyAlignment="1">
      <alignment horizontal="right" vertical="top"/>
    </xf>
    <xf numFmtId="4" fontId="18" fillId="3" borderId="1" xfId="0" applyNumberFormat="1" applyFont="1" applyFill="1" applyBorder="1" applyAlignment="1">
      <alignment vertical="top"/>
    </xf>
    <xf numFmtId="4" fontId="18" fillId="3" borderId="13" xfId="0" applyNumberFormat="1" applyFont="1" applyFill="1" applyBorder="1" applyAlignment="1">
      <alignment horizontal="right" vertical="top"/>
    </xf>
    <xf numFmtId="0" fontId="17" fillId="3" borderId="1" xfId="0" applyFont="1" applyFill="1" applyBorder="1" applyAlignment="1">
      <alignment horizontal="left" vertical="top"/>
    </xf>
    <xf numFmtId="0" fontId="18" fillId="3" borderId="26" xfId="0" applyFont="1" applyFill="1" applyBorder="1" applyAlignment="1">
      <alignment horizontal="center"/>
    </xf>
    <xf numFmtId="0" fontId="17" fillId="3" borderId="5" xfId="0" applyFont="1" applyFill="1" applyBorder="1" applyAlignment="1">
      <alignment wrapText="1"/>
    </xf>
    <xf numFmtId="165" fontId="18" fillId="3" borderId="8" xfId="0" applyNumberFormat="1" applyFont="1" applyFill="1" applyBorder="1" applyAlignment="1">
      <alignment horizontal="right" vertical="top"/>
    </xf>
    <xf numFmtId="4" fontId="7" fillId="3" borderId="1" xfId="4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/>
    </xf>
    <xf numFmtId="4" fontId="8" fillId="13" borderId="1" xfId="4" applyNumberFormat="1" applyFont="1" applyFill="1" applyBorder="1" applyAlignment="1">
      <alignment horizontal="right"/>
    </xf>
    <xf numFmtId="0" fontId="7" fillId="5" borderId="6" xfId="0" quotePrefix="1" applyNumberFormat="1" applyFont="1" applyFill="1" applyBorder="1" applyAlignment="1">
      <alignment horizontal="center" vertical="center" wrapText="1"/>
    </xf>
    <xf numFmtId="0" fontId="7" fillId="5" borderId="7" xfId="0" applyNumberFormat="1" applyFont="1" applyFill="1" applyBorder="1" applyAlignment="1">
      <alignment horizontal="center" vertical="center" wrapText="1"/>
    </xf>
    <xf numFmtId="4" fontId="7" fillId="6" borderId="1" xfId="4" applyNumberFormat="1" applyFont="1" applyFill="1" applyBorder="1" applyAlignment="1">
      <alignment horizontal="right"/>
    </xf>
    <xf numFmtId="4" fontId="7" fillId="17" borderId="17" xfId="0" applyNumberFormat="1" applyFont="1" applyFill="1" applyBorder="1" applyAlignment="1">
      <alignment horizontal="right"/>
    </xf>
    <xf numFmtId="4" fontId="7" fillId="17" borderId="17" xfId="4" applyNumberFormat="1" applyFont="1" applyFill="1" applyBorder="1" applyAlignment="1">
      <alignment horizontal="right"/>
    </xf>
    <xf numFmtId="0" fontId="10" fillId="7" borderId="16" xfId="0" quotePrefix="1" applyNumberFormat="1" applyFont="1" applyFill="1" applyBorder="1" applyAlignment="1">
      <alignment horizontal="left" vertical="center" wrapText="1"/>
    </xf>
    <xf numFmtId="165" fontId="10" fillId="16" borderId="17" xfId="0" applyNumberFormat="1" applyFont="1" applyFill="1" applyBorder="1" applyAlignment="1">
      <alignment horizontal="right" vertical="center" wrapText="1"/>
    </xf>
    <xf numFmtId="4" fontId="10" fillId="16" borderId="17" xfId="0" applyNumberFormat="1" applyFont="1" applyFill="1" applyBorder="1" applyAlignment="1">
      <alignment horizontal="right" vertical="center" wrapText="1"/>
    </xf>
    <xf numFmtId="4" fontId="10" fillId="7" borderId="17" xfId="4" applyNumberFormat="1" applyFont="1" applyFill="1" applyBorder="1" applyAlignment="1">
      <alignment horizontal="right" vertical="center" wrapText="1"/>
    </xf>
    <xf numFmtId="4" fontId="10" fillId="16" borderId="17" xfId="4" applyNumberFormat="1" applyFont="1" applyFill="1" applyBorder="1" applyAlignment="1">
      <alignment horizontal="right" vertical="center" wrapText="1"/>
    </xf>
    <xf numFmtId="4" fontId="10" fillId="7" borderId="17" xfId="0" applyNumberFormat="1" applyFont="1" applyFill="1" applyBorder="1" applyAlignment="1">
      <alignment horizontal="right" vertical="center" wrapText="1"/>
    </xf>
    <xf numFmtId="165" fontId="7" fillId="17" borderId="17" xfId="0" applyNumberFormat="1" applyFont="1" applyFill="1" applyBorder="1" applyAlignment="1">
      <alignment horizontal="right"/>
    </xf>
    <xf numFmtId="4" fontId="13" fillId="17" borderId="17" xfId="7" applyNumberFormat="1" applyFont="1" applyFill="1" applyBorder="1"/>
    <xf numFmtId="165" fontId="8" fillId="15" borderId="3" xfId="0" applyNumberFormat="1" applyFont="1" applyFill="1" applyBorder="1" applyAlignment="1">
      <alignment horizontal="right"/>
    </xf>
    <xf numFmtId="4" fontId="8" fillId="15" borderId="3" xfId="0" applyNumberFormat="1" applyFont="1" applyFill="1" applyBorder="1" applyAlignment="1">
      <alignment horizontal="right"/>
    </xf>
    <xf numFmtId="165" fontId="14" fillId="15" borderId="3" xfId="7" applyNumberFormat="1" applyFont="1" applyFill="1" applyBorder="1" applyAlignment="1"/>
    <xf numFmtId="4" fontId="7" fillId="0" borderId="1" xfId="4" applyNumberFormat="1" applyFont="1" applyBorder="1" applyAlignment="1">
      <alignment horizontal="right"/>
    </xf>
    <xf numFmtId="4" fontId="7" fillId="17" borderId="17" xfId="4" applyNumberFormat="1" applyFont="1" applyFill="1" applyBorder="1" applyAlignment="1">
      <alignment horizontal="right" wrapText="1"/>
    </xf>
    <xf numFmtId="165" fontId="13" fillId="17" borderId="17" xfId="7" applyNumberFormat="1" applyFont="1" applyFill="1" applyBorder="1" applyAlignment="1"/>
    <xf numFmtId="0" fontId="8" fillId="6" borderId="25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4" fontId="8" fillId="15" borderId="3" xfId="4" applyNumberFormat="1" applyFont="1" applyFill="1" applyBorder="1" applyAlignment="1">
      <alignment horizontal="right"/>
    </xf>
    <xf numFmtId="3" fontId="10" fillId="7" borderId="17" xfId="0" applyNumberFormat="1" applyFont="1" applyFill="1" applyBorder="1" applyAlignment="1">
      <alignment horizontal="center"/>
    </xf>
    <xf numFmtId="4" fontId="12" fillId="9" borderId="17" xfId="4" applyNumberFormat="1" applyFont="1" applyFill="1" applyBorder="1" applyAlignment="1">
      <alignment horizontal="right"/>
    </xf>
    <xf numFmtId="4" fontId="10" fillId="4" borderId="17" xfId="4" applyNumberFormat="1" applyFont="1" applyFill="1" applyBorder="1" applyAlignment="1">
      <alignment horizontal="right"/>
    </xf>
    <xf numFmtId="0" fontId="7" fillId="2" borderId="14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center" shrinkToFit="1"/>
    </xf>
    <xf numFmtId="4" fontId="7" fillId="10" borderId="24" xfId="4" applyNumberFormat="1" applyFont="1" applyFill="1" applyBorder="1" applyAlignment="1">
      <alignment horizontal="right"/>
    </xf>
    <xf numFmtId="4" fontId="7" fillId="2" borderId="24" xfId="4" applyNumberFormat="1" applyFont="1" applyFill="1" applyBorder="1" applyAlignment="1">
      <alignment horizontal="right"/>
    </xf>
    <xf numFmtId="165" fontId="13" fillId="10" borderId="24" xfId="7" applyNumberFormat="1" applyFont="1" applyFill="1" applyBorder="1" applyAlignment="1"/>
    <xf numFmtId="3" fontId="7" fillId="5" borderId="17" xfId="0" applyNumberFormat="1" applyFont="1" applyFill="1" applyBorder="1" applyAlignment="1">
      <alignment horizontal="center" vertical="center" wrapText="1"/>
    </xf>
    <xf numFmtId="0" fontId="20" fillId="0" borderId="0" xfId="5" applyFont="1"/>
    <xf numFmtId="0" fontId="2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3" fontId="22" fillId="5" borderId="7" xfId="0" applyNumberFormat="1" applyFont="1" applyFill="1" applyBorder="1" applyAlignment="1">
      <alignment horizontal="center" vertical="center" wrapText="1"/>
    </xf>
    <xf numFmtId="4" fontId="10" fillId="16" borderId="18" xfId="0" applyNumberFormat="1" applyFont="1" applyFill="1" applyBorder="1" applyAlignment="1">
      <alignment horizontal="right" vertical="center" wrapText="1"/>
    </xf>
    <xf numFmtId="4" fontId="7" fillId="17" borderId="18" xfId="0" applyNumberFormat="1" applyFont="1" applyFill="1" applyBorder="1" applyAlignment="1">
      <alignment horizontal="right"/>
    </xf>
    <xf numFmtId="4" fontId="8" fillId="6" borderId="13" xfId="4" applyNumberFormat="1" applyFont="1" applyFill="1" applyBorder="1" applyAlignment="1">
      <alignment horizontal="right"/>
    </xf>
    <xf numFmtId="4" fontId="7" fillId="2" borderId="18" xfId="4" applyNumberFormat="1" applyFont="1" applyFill="1" applyBorder="1" applyAlignment="1">
      <alignment horizontal="right"/>
    </xf>
    <xf numFmtId="4" fontId="8" fillId="3" borderId="13" xfId="4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 vertical="top"/>
    </xf>
    <xf numFmtId="4" fontId="18" fillId="3" borderId="1" xfId="0" applyNumberFormat="1" applyFont="1" applyFill="1" applyBorder="1" applyAlignment="1">
      <alignment horizontal="right" vertical="top"/>
    </xf>
    <xf numFmtId="165" fontId="18" fillId="3" borderId="5" xfId="0" applyNumberFormat="1" applyFont="1" applyFill="1" applyBorder="1" applyAlignment="1">
      <alignment horizontal="right" vertical="top"/>
    </xf>
    <xf numFmtId="0" fontId="17" fillId="3" borderId="25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left" vertical="top" wrapText="1"/>
    </xf>
    <xf numFmtId="165" fontId="18" fillId="3" borderId="3" xfId="0" applyNumberFormat="1" applyFont="1" applyFill="1" applyBorder="1" applyAlignment="1">
      <alignment horizontal="right" vertical="top"/>
    </xf>
    <xf numFmtId="165" fontId="18" fillId="3" borderId="30" xfId="0" applyNumberFormat="1" applyFont="1" applyFill="1" applyBorder="1" applyAlignment="1">
      <alignment horizontal="right" vertical="top"/>
    </xf>
    <xf numFmtId="4" fontId="0" fillId="3" borderId="14" xfId="0" applyNumberFormat="1" applyFill="1" applyBorder="1" applyAlignment="1">
      <alignment vertical="top"/>
    </xf>
    <xf numFmtId="4" fontId="0" fillId="3" borderId="24" xfId="0" applyNumberFormat="1" applyFill="1" applyBorder="1" applyAlignment="1">
      <alignment vertical="top"/>
    </xf>
    <xf numFmtId="4" fontId="16" fillId="3" borderId="24" xfId="0" applyNumberFormat="1" applyFont="1" applyFill="1" applyBorder="1" applyAlignment="1">
      <alignment vertical="top"/>
    </xf>
    <xf numFmtId="4" fontId="16" fillId="3" borderId="15" xfId="0" applyNumberFormat="1" applyFont="1" applyFill="1" applyBorder="1" applyAlignment="1">
      <alignment vertical="top"/>
    </xf>
    <xf numFmtId="0" fontId="15" fillId="14" borderId="9" xfId="0" applyFont="1" applyFill="1" applyBorder="1" applyAlignment="1">
      <alignment horizontal="center" vertical="top" wrapText="1"/>
    </xf>
    <xf numFmtId="0" fontId="15" fillId="14" borderId="10" xfId="0" applyFont="1" applyFill="1" applyBorder="1" applyAlignment="1">
      <alignment horizontal="center" vertical="top" wrapText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34" xfId="0" applyFont="1" applyFill="1" applyBorder="1" applyAlignment="1">
      <alignment horizontal="center" vertical="center" wrapText="1"/>
    </xf>
    <xf numFmtId="4" fontId="6" fillId="0" borderId="0" xfId="0" applyNumberFormat="1" applyFont="1" applyBorder="1"/>
    <xf numFmtId="4" fontId="0" fillId="0" borderId="0" xfId="0" applyNumberFormat="1" applyAlignment="1">
      <alignment vertical="top"/>
    </xf>
    <xf numFmtId="0" fontId="23" fillId="0" borderId="0" xfId="0" applyFont="1" applyAlignment="1">
      <alignment horizontal="left"/>
    </xf>
    <xf numFmtId="0" fontId="7" fillId="8" borderId="38" xfId="0" applyNumberFormat="1" applyFont="1" applyFill="1" applyBorder="1" applyAlignment="1">
      <alignment horizontal="center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7" fillId="8" borderId="11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8" borderId="26" xfId="0" applyNumberFormat="1" applyFont="1" applyFill="1" applyBorder="1" applyAlignment="1">
      <alignment horizontal="center" vertical="center"/>
    </xf>
    <xf numFmtId="0" fontId="7" fillId="8" borderId="5" xfId="0" applyNumberFormat="1" applyFont="1" applyFill="1" applyBorder="1" applyAlignment="1">
      <alignment horizontal="center" vertical="center"/>
    </xf>
    <xf numFmtId="4" fontId="7" fillId="8" borderId="35" xfId="0" applyNumberFormat="1" applyFont="1" applyFill="1" applyBorder="1" applyAlignment="1">
      <alignment horizontal="center" vertical="center"/>
    </xf>
    <xf numFmtId="4" fontId="7" fillId="8" borderId="31" xfId="0" applyNumberFormat="1" applyFont="1" applyFill="1" applyBorder="1" applyAlignment="1">
      <alignment horizontal="center" vertical="center"/>
    </xf>
    <xf numFmtId="4" fontId="7" fillId="8" borderId="36" xfId="0" applyNumberFormat="1" applyFont="1" applyFill="1" applyBorder="1" applyAlignment="1">
      <alignment horizontal="center" vertical="center"/>
    </xf>
    <xf numFmtId="4" fontId="7" fillId="8" borderId="32" xfId="0" applyNumberFormat="1" applyFont="1" applyFill="1" applyBorder="1" applyAlignment="1">
      <alignment horizontal="center" vertical="center"/>
    </xf>
    <xf numFmtId="4" fontId="7" fillId="8" borderId="37" xfId="0" applyNumberFormat="1" applyFont="1" applyFill="1" applyBorder="1" applyAlignment="1">
      <alignment horizontal="center" vertical="center"/>
    </xf>
    <xf numFmtId="4" fontId="7" fillId="8" borderId="33" xfId="0" applyNumberFormat="1" applyFont="1" applyFill="1" applyBorder="1" applyAlignment="1">
      <alignment horizontal="center" vertical="center"/>
    </xf>
    <xf numFmtId="0" fontId="21" fillId="18" borderId="19" xfId="0" applyNumberFormat="1" applyFont="1" applyFill="1" applyBorder="1" applyAlignment="1">
      <alignment horizontal="center" vertical="center"/>
    </xf>
    <xf numFmtId="0" fontId="21" fillId="18" borderId="20" xfId="0" applyNumberFormat="1" applyFont="1" applyFill="1" applyBorder="1" applyAlignment="1">
      <alignment horizontal="center" vertical="center"/>
    </xf>
    <xf numFmtId="0" fontId="21" fillId="18" borderId="31" xfId="0" applyNumberFormat="1" applyFont="1" applyFill="1" applyBorder="1" applyAlignment="1">
      <alignment horizontal="center" vertical="center"/>
    </xf>
    <xf numFmtId="0" fontId="21" fillId="18" borderId="12" xfId="0" applyNumberFormat="1" applyFont="1" applyFill="1" applyBorder="1" applyAlignment="1">
      <alignment horizontal="center" vertical="center"/>
    </xf>
    <xf numFmtId="0" fontId="21" fillId="18" borderId="0" xfId="0" applyNumberFormat="1" applyFont="1" applyFill="1" applyBorder="1" applyAlignment="1">
      <alignment horizontal="center" vertical="center"/>
    </xf>
    <xf numFmtId="0" fontId="21" fillId="18" borderId="32" xfId="0" applyNumberFormat="1" applyFont="1" applyFill="1" applyBorder="1" applyAlignment="1">
      <alignment horizontal="center" vertical="center"/>
    </xf>
    <xf numFmtId="0" fontId="21" fillId="18" borderId="21" xfId="0" applyNumberFormat="1" applyFont="1" applyFill="1" applyBorder="1" applyAlignment="1">
      <alignment horizontal="center" vertical="center"/>
    </xf>
    <xf numFmtId="0" fontId="21" fillId="18" borderId="22" xfId="0" applyNumberFormat="1" applyFont="1" applyFill="1" applyBorder="1" applyAlignment="1">
      <alignment horizontal="center" vertical="center"/>
    </xf>
    <xf numFmtId="0" fontId="21" fillId="18" borderId="33" xfId="0" applyNumberFormat="1" applyFont="1" applyFill="1" applyBorder="1" applyAlignment="1">
      <alignment horizontal="center" vertical="center"/>
    </xf>
    <xf numFmtId="0" fontId="7" fillId="8" borderId="19" xfId="0" applyNumberFormat="1" applyFont="1" applyFill="1" applyBorder="1" applyAlignment="1">
      <alignment horizontal="center" vertical="center"/>
    </xf>
    <xf numFmtId="0" fontId="7" fillId="8" borderId="20" xfId="0" applyNumberFormat="1" applyFont="1" applyFill="1" applyBorder="1" applyAlignment="1">
      <alignment horizontal="center" vertical="center"/>
    </xf>
    <xf numFmtId="0" fontId="7" fillId="8" borderId="28" xfId="0" applyNumberFormat="1" applyFont="1" applyFill="1" applyBorder="1" applyAlignment="1">
      <alignment horizontal="center" vertical="center"/>
    </xf>
    <xf numFmtId="0" fontId="7" fillId="8" borderId="12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7" fillId="8" borderId="29" xfId="0" applyNumberFormat="1" applyFont="1" applyFill="1" applyBorder="1" applyAlignment="1">
      <alignment horizontal="center" vertical="center"/>
    </xf>
    <xf numFmtId="165" fontId="7" fillId="8" borderId="35" xfId="0" applyNumberFormat="1" applyFont="1" applyFill="1" applyBorder="1" applyAlignment="1">
      <alignment horizontal="center" vertical="center"/>
    </xf>
    <xf numFmtId="165" fontId="7" fillId="8" borderId="31" xfId="0" applyNumberFormat="1" applyFont="1" applyFill="1" applyBorder="1" applyAlignment="1">
      <alignment horizontal="center" vertical="center"/>
    </xf>
    <xf numFmtId="165" fontId="7" fillId="8" borderId="36" xfId="0" applyNumberFormat="1" applyFont="1" applyFill="1" applyBorder="1" applyAlignment="1">
      <alignment horizontal="center" vertical="center"/>
    </xf>
    <xf numFmtId="165" fontId="7" fillId="8" borderId="32" xfId="0" applyNumberFormat="1" applyFont="1" applyFill="1" applyBorder="1" applyAlignment="1">
      <alignment horizontal="center" vertical="center"/>
    </xf>
  </cellXfs>
  <cellStyles count="9">
    <cellStyle name="Comma 2" xfId="6" xr:uid="{00000000-0005-0000-0000-000001000000}"/>
    <cellStyle name="Normal 2" xfId="4" xr:uid="{00000000-0005-0000-0000-000003000000}"/>
    <cellStyle name="Normal 3" xfId="2" xr:uid="{00000000-0005-0000-0000-000004000000}"/>
    <cellStyle name="Normal 3 2" xfId="7" xr:uid="{00000000-0005-0000-0000-000005000000}"/>
    <cellStyle name="Normal 4" xfId="3" xr:uid="{00000000-0005-0000-0000-000006000000}"/>
    <cellStyle name="Normal_Sheet2" xfId="8" xr:uid="{65C8F5DD-15CA-4D5C-A27B-D78BB233BB56}"/>
    <cellStyle name="Normalno" xfId="0" builtinId="0"/>
    <cellStyle name="Normalno 2" xfId="1" xr:uid="{00000000-0005-0000-0000-000007000000}"/>
    <cellStyle name="Normalno 2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01"/>
  <sheetViews>
    <sheetView topLeftCell="A164" zoomScale="75" zoomScaleNormal="75" workbookViewId="0">
      <selection activeCell="D202" sqref="D202"/>
    </sheetView>
  </sheetViews>
  <sheetFormatPr defaultColWidth="19.42578125" defaultRowHeight="18.75" x14ac:dyDescent="0.3"/>
  <cols>
    <col min="1" max="1" width="14.140625" style="5" customWidth="1"/>
    <col min="2" max="2" width="44.85546875" style="6" customWidth="1"/>
    <col min="3" max="26" width="19.140625" style="1" customWidth="1"/>
    <col min="27" max="27" width="19.140625" style="8" customWidth="1"/>
    <col min="28" max="71" width="19.42578125" style="8"/>
    <col min="72" max="16384" width="19.42578125" style="1"/>
  </cols>
  <sheetData>
    <row r="1" spans="1:71" ht="18.75" customHeight="1" x14ac:dyDescent="0.3">
      <c r="A1" s="200" t="s">
        <v>201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/>
    </row>
    <row r="2" spans="1:71" x14ac:dyDescent="0.3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5"/>
    </row>
    <row r="3" spans="1:71" ht="19.5" thickBot="1" x14ac:dyDescent="0.35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8"/>
    </row>
    <row r="4" spans="1:71" ht="30.75" customHeight="1" thickBot="1" x14ac:dyDescent="0.35">
      <c r="B4" s="2"/>
      <c r="U4" s="4"/>
      <c r="V4" s="4"/>
      <c r="W4" s="4"/>
      <c r="X4" s="4"/>
      <c r="Y4" s="4"/>
      <c r="Z4" s="4"/>
    </row>
    <row r="5" spans="1:71" ht="132.75" customHeight="1" thickBot="1" x14ac:dyDescent="0.35">
      <c r="A5" s="129" t="s">
        <v>8</v>
      </c>
      <c r="B5" s="130" t="s">
        <v>0</v>
      </c>
      <c r="C5" s="159" t="s">
        <v>181</v>
      </c>
      <c r="D5" s="164" t="s">
        <v>202</v>
      </c>
      <c r="E5" s="159" t="s">
        <v>182</v>
      </c>
      <c r="F5" s="164" t="s">
        <v>202</v>
      </c>
      <c r="G5" s="159" t="s">
        <v>183</v>
      </c>
      <c r="H5" s="159" t="s">
        <v>202</v>
      </c>
      <c r="I5" s="159" t="s">
        <v>184</v>
      </c>
      <c r="J5" s="164" t="s">
        <v>202</v>
      </c>
      <c r="K5" s="159" t="s">
        <v>7</v>
      </c>
      <c r="L5" s="164" t="s">
        <v>202</v>
      </c>
      <c r="M5" s="159" t="s">
        <v>185</v>
      </c>
      <c r="N5" s="164" t="s">
        <v>202</v>
      </c>
      <c r="O5" s="159" t="s">
        <v>186</v>
      </c>
      <c r="P5" s="164" t="s">
        <v>202</v>
      </c>
      <c r="Q5" s="159" t="s">
        <v>187</v>
      </c>
      <c r="R5" s="164" t="s">
        <v>202</v>
      </c>
      <c r="S5" s="159" t="s">
        <v>188</v>
      </c>
      <c r="T5" s="164" t="s">
        <v>202</v>
      </c>
      <c r="U5" s="159" t="s">
        <v>189</v>
      </c>
      <c r="V5" s="164" t="s">
        <v>202</v>
      </c>
      <c r="W5" s="159" t="s">
        <v>15</v>
      </c>
      <c r="X5" s="164" t="s">
        <v>202</v>
      </c>
      <c r="Y5" s="159" t="s">
        <v>190</v>
      </c>
      <c r="Z5" s="164" t="s">
        <v>202</v>
      </c>
      <c r="AA5" s="159" t="s">
        <v>191</v>
      </c>
      <c r="AB5" s="164" t="s">
        <v>202</v>
      </c>
    </row>
    <row r="6" spans="1:71" ht="19.5" thickBot="1" x14ac:dyDescent="0.35">
      <c r="A6" s="134">
        <v>3</v>
      </c>
      <c r="B6" s="70"/>
      <c r="C6" s="135">
        <v>680000</v>
      </c>
      <c r="D6" s="135">
        <v>680000</v>
      </c>
      <c r="E6" s="136">
        <v>893342.5</v>
      </c>
      <c r="F6" s="136">
        <f>F7+F23</f>
        <v>719955.37</v>
      </c>
      <c r="G6" s="137">
        <v>13300</v>
      </c>
      <c r="H6" s="137">
        <f>H7+H23</f>
        <v>13300</v>
      </c>
      <c r="I6" s="138">
        <v>549653.31999999995</v>
      </c>
      <c r="J6" s="138">
        <f>J23+J138</f>
        <v>499799.35</v>
      </c>
      <c r="K6" s="139">
        <v>0</v>
      </c>
      <c r="L6" s="139">
        <v>0</v>
      </c>
      <c r="M6" s="136">
        <v>7730413.8700000001</v>
      </c>
      <c r="N6" s="136">
        <f>N7+N23+N138</f>
        <v>7020111.4400000013</v>
      </c>
      <c r="O6" s="136">
        <v>8562.3799999999992</v>
      </c>
      <c r="P6" s="136">
        <f>P7+P23</f>
        <v>6833.7100000000009</v>
      </c>
      <c r="Q6" s="136">
        <v>107.14</v>
      </c>
      <c r="R6" s="136">
        <f>R23</f>
        <v>45.95</v>
      </c>
      <c r="S6" s="139">
        <v>10799.99</v>
      </c>
      <c r="T6" s="139">
        <f>T23</f>
        <v>10799.99</v>
      </c>
      <c r="U6" s="139">
        <v>0</v>
      </c>
      <c r="V6" s="139">
        <v>0</v>
      </c>
      <c r="W6" s="139">
        <v>0</v>
      </c>
      <c r="X6" s="139">
        <v>0</v>
      </c>
      <c r="Y6" s="136">
        <v>48520.119999999995</v>
      </c>
      <c r="Z6" s="136">
        <f>Z7+Z23</f>
        <v>38724.35</v>
      </c>
      <c r="AA6" s="136">
        <v>2142.86</v>
      </c>
      <c r="AB6" s="165">
        <f>AB23</f>
        <v>918.8</v>
      </c>
    </row>
    <row r="7" spans="1:71" ht="19.5" thickBot="1" x14ac:dyDescent="0.35">
      <c r="A7" s="39">
        <v>31</v>
      </c>
      <c r="B7" s="40" t="s">
        <v>6</v>
      </c>
      <c r="C7" s="132">
        <v>0</v>
      </c>
      <c r="D7" s="132">
        <v>0</v>
      </c>
      <c r="E7" s="132">
        <v>6042.5</v>
      </c>
      <c r="F7" s="132">
        <f>F8+F13+F19</f>
        <v>4899.0200000000004</v>
      </c>
      <c r="G7" s="41">
        <v>8300</v>
      </c>
      <c r="H7" s="41">
        <f>H13</f>
        <v>8300</v>
      </c>
      <c r="I7" s="133">
        <v>0</v>
      </c>
      <c r="J7" s="133">
        <v>0</v>
      </c>
      <c r="K7" s="132">
        <v>0</v>
      </c>
      <c r="L7" s="132">
        <v>0</v>
      </c>
      <c r="M7" s="132">
        <v>7566300.7199999997</v>
      </c>
      <c r="N7" s="132">
        <f>N8+N13+N19</f>
        <v>6874377.1300000008</v>
      </c>
      <c r="O7" s="132">
        <v>8157.38</v>
      </c>
      <c r="P7" s="132">
        <f>P8+P13+P19</f>
        <v>6613.6600000000008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46225.119999999995</v>
      </c>
      <c r="Z7" s="132">
        <f>Z8+Z13+Z19</f>
        <v>37477.4</v>
      </c>
      <c r="AA7" s="132">
        <v>0</v>
      </c>
      <c r="AB7" s="132">
        <v>0</v>
      </c>
    </row>
    <row r="8" spans="1:71" s="9" customFormat="1" ht="19.5" thickBot="1" x14ac:dyDescent="0.35">
      <c r="A8" s="39">
        <v>311</v>
      </c>
      <c r="B8" s="40" t="s">
        <v>11</v>
      </c>
      <c r="C8" s="132">
        <v>0</v>
      </c>
      <c r="D8" s="132">
        <v>0</v>
      </c>
      <c r="E8" s="132">
        <v>4500</v>
      </c>
      <c r="F8" s="132">
        <f>F9</f>
        <v>3955.57</v>
      </c>
      <c r="G8" s="41">
        <v>0</v>
      </c>
      <c r="H8" s="41">
        <v>0</v>
      </c>
      <c r="I8" s="133">
        <v>0</v>
      </c>
      <c r="J8" s="133">
        <v>0</v>
      </c>
      <c r="K8" s="132">
        <v>0</v>
      </c>
      <c r="L8" s="132">
        <v>0</v>
      </c>
      <c r="M8" s="132">
        <v>6068622.1500000004</v>
      </c>
      <c r="N8" s="132">
        <f>N9+N10+N11+N12</f>
        <v>5701852.8400000008</v>
      </c>
      <c r="O8" s="132">
        <v>6075</v>
      </c>
      <c r="P8" s="132">
        <f>P9</f>
        <v>5340.02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34425</v>
      </c>
      <c r="Z8" s="132">
        <f>Z9</f>
        <v>30260.11</v>
      </c>
      <c r="AA8" s="132">
        <v>0</v>
      </c>
      <c r="AB8" s="132"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x14ac:dyDescent="0.3">
      <c r="A9" s="42">
        <v>31111</v>
      </c>
      <c r="B9" s="11" t="s">
        <v>20</v>
      </c>
      <c r="C9" s="71">
        <v>0</v>
      </c>
      <c r="D9" s="71">
        <v>0</v>
      </c>
      <c r="E9" s="71">
        <v>4500</v>
      </c>
      <c r="F9" s="71">
        <v>3955.57</v>
      </c>
      <c r="G9" s="72">
        <v>0</v>
      </c>
      <c r="H9" s="72">
        <v>0</v>
      </c>
      <c r="I9" s="72">
        <v>0</v>
      </c>
      <c r="J9" s="72">
        <v>0</v>
      </c>
      <c r="K9" s="71">
        <v>0</v>
      </c>
      <c r="L9" s="71">
        <v>0</v>
      </c>
      <c r="M9" s="71">
        <v>5700000</v>
      </c>
      <c r="N9" s="71">
        <f>4855954.52+494098.37</f>
        <v>5350052.8899999997</v>
      </c>
      <c r="O9" s="71">
        <v>6075</v>
      </c>
      <c r="P9" s="71">
        <v>5340.02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34425</v>
      </c>
      <c r="Z9" s="71">
        <v>30260.11</v>
      </c>
      <c r="AA9" s="71">
        <v>0</v>
      </c>
      <c r="AB9" s="71">
        <v>0</v>
      </c>
    </row>
    <row r="10" spans="1:71" x14ac:dyDescent="0.3">
      <c r="A10" s="45">
        <v>31113</v>
      </c>
      <c r="B10" s="16" t="s">
        <v>146</v>
      </c>
      <c r="C10" s="30">
        <v>0</v>
      </c>
      <c r="D10" s="30">
        <v>0</v>
      </c>
      <c r="E10" s="30">
        <v>0</v>
      </c>
      <c r="F10" s="30">
        <v>0</v>
      </c>
      <c r="G10" s="37">
        <v>0</v>
      </c>
      <c r="H10" s="37">
        <v>0</v>
      </c>
      <c r="I10" s="37">
        <v>0</v>
      </c>
      <c r="J10" s="37">
        <v>0</v>
      </c>
      <c r="K10" s="30">
        <v>0</v>
      </c>
      <c r="L10" s="30">
        <v>0</v>
      </c>
      <c r="M10" s="30">
        <v>28622.149999999994</v>
      </c>
      <c r="N10" s="30">
        <v>28622.15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</row>
    <row r="11" spans="1:71" x14ac:dyDescent="0.3">
      <c r="A11" s="45">
        <v>31131</v>
      </c>
      <c r="B11" s="16" t="s">
        <v>147</v>
      </c>
      <c r="C11" s="30">
        <v>0</v>
      </c>
      <c r="D11" s="30">
        <v>0</v>
      </c>
      <c r="E11" s="30">
        <v>0</v>
      </c>
      <c r="F11" s="30">
        <v>0</v>
      </c>
      <c r="G11" s="37">
        <v>0</v>
      </c>
      <c r="H11" s="37">
        <v>0</v>
      </c>
      <c r="I11" s="37">
        <v>0</v>
      </c>
      <c r="J11" s="37">
        <v>0</v>
      </c>
      <c r="K11" s="30">
        <v>0</v>
      </c>
      <c r="L11" s="30">
        <v>0</v>
      </c>
      <c r="M11" s="30">
        <v>230000</v>
      </c>
      <c r="N11" s="30">
        <v>220960.73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</row>
    <row r="12" spans="1:71" ht="19.5" thickBot="1" x14ac:dyDescent="0.35">
      <c r="A12" s="43">
        <v>31141</v>
      </c>
      <c r="B12" s="12" t="s">
        <v>148</v>
      </c>
      <c r="C12" s="31">
        <v>0</v>
      </c>
      <c r="D12" s="31">
        <v>0</v>
      </c>
      <c r="E12" s="31">
        <v>0</v>
      </c>
      <c r="F12" s="31">
        <v>0</v>
      </c>
      <c r="G12" s="38">
        <v>0</v>
      </c>
      <c r="H12" s="38">
        <v>0</v>
      </c>
      <c r="I12" s="38">
        <v>0</v>
      </c>
      <c r="J12" s="38">
        <v>0</v>
      </c>
      <c r="K12" s="31">
        <v>0</v>
      </c>
      <c r="L12" s="31">
        <v>0</v>
      </c>
      <c r="M12" s="31">
        <v>110000</v>
      </c>
      <c r="N12" s="31">
        <v>102217.07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</row>
    <row r="13" spans="1:71" s="9" customFormat="1" ht="19.5" thickBot="1" x14ac:dyDescent="0.35">
      <c r="A13" s="39">
        <v>312</v>
      </c>
      <c r="B13" s="40" t="s">
        <v>9</v>
      </c>
      <c r="C13" s="132">
        <v>0</v>
      </c>
      <c r="D13" s="132">
        <v>0</v>
      </c>
      <c r="E13" s="132">
        <v>800</v>
      </c>
      <c r="F13" s="132">
        <f>F14+F17+F18</f>
        <v>290.77</v>
      </c>
      <c r="G13" s="41">
        <v>8300</v>
      </c>
      <c r="H13" s="41">
        <f>H14</f>
        <v>8300</v>
      </c>
      <c r="I13" s="133">
        <v>0</v>
      </c>
      <c r="J13" s="133">
        <v>0</v>
      </c>
      <c r="K13" s="132">
        <v>0</v>
      </c>
      <c r="L13" s="132">
        <v>0</v>
      </c>
      <c r="M13" s="132">
        <v>297048.93</v>
      </c>
      <c r="N13" s="132">
        <f>N14+N15+N16+N17+N18</f>
        <v>229560.40999999997</v>
      </c>
      <c r="O13" s="132">
        <v>1080</v>
      </c>
      <c r="P13" s="132">
        <f>P14+P17+P18</f>
        <v>392.54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6120</v>
      </c>
      <c r="Z13" s="132">
        <f>Z14+Z17+Z18</f>
        <v>2224.39</v>
      </c>
      <c r="AA13" s="132">
        <v>0</v>
      </c>
      <c r="AB13" s="132"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x14ac:dyDescent="0.3">
      <c r="A14" s="42">
        <v>31212</v>
      </c>
      <c r="B14" s="11" t="s">
        <v>158</v>
      </c>
      <c r="C14" s="71">
        <v>0</v>
      </c>
      <c r="D14" s="71">
        <v>0</v>
      </c>
      <c r="E14" s="71">
        <v>250</v>
      </c>
      <c r="F14" s="71">
        <v>125</v>
      </c>
      <c r="G14" s="72">
        <v>8300</v>
      </c>
      <c r="H14" s="72">
        <v>8300</v>
      </c>
      <c r="I14" s="72">
        <v>0</v>
      </c>
      <c r="J14" s="72">
        <v>0</v>
      </c>
      <c r="K14" s="71">
        <v>0</v>
      </c>
      <c r="L14" s="71">
        <v>0</v>
      </c>
      <c r="M14" s="71">
        <v>40000</v>
      </c>
      <c r="N14" s="71">
        <f>4403.97+22182.54+9645.92</f>
        <v>36232.43</v>
      </c>
      <c r="O14" s="71">
        <v>337.5</v>
      </c>
      <c r="P14" s="71">
        <v>168.75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1912.5</v>
      </c>
      <c r="Z14" s="71">
        <v>956.25</v>
      </c>
      <c r="AA14" s="71">
        <v>0</v>
      </c>
      <c r="AB14" s="71">
        <v>0</v>
      </c>
    </row>
    <row r="15" spans="1:71" x14ac:dyDescent="0.3">
      <c r="A15" s="45">
        <v>31213</v>
      </c>
      <c r="B15" s="16" t="s">
        <v>162</v>
      </c>
      <c r="C15" s="30">
        <v>0</v>
      </c>
      <c r="D15" s="30">
        <v>0</v>
      </c>
      <c r="E15" s="30">
        <v>0</v>
      </c>
      <c r="F15" s="30">
        <v>0</v>
      </c>
      <c r="G15" s="37">
        <v>0</v>
      </c>
      <c r="H15" s="37">
        <v>0</v>
      </c>
      <c r="I15" s="37">
        <v>0</v>
      </c>
      <c r="J15" s="37">
        <v>0</v>
      </c>
      <c r="K15" s="30">
        <v>0</v>
      </c>
      <c r="L15" s="30">
        <v>0</v>
      </c>
      <c r="M15" s="30">
        <v>130000</v>
      </c>
      <c r="N15" s="30">
        <f>20343.15+85750</f>
        <v>106093.15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</row>
    <row r="16" spans="1:71" x14ac:dyDescent="0.3">
      <c r="A16" s="45">
        <v>31215</v>
      </c>
      <c r="B16" s="16" t="s">
        <v>161</v>
      </c>
      <c r="C16" s="30">
        <v>0</v>
      </c>
      <c r="D16" s="30">
        <v>0</v>
      </c>
      <c r="E16" s="30">
        <v>0</v>
      </c>
      <c r="F16" s="30">
        <v>0</v>
      </c>
      <c r="G16" s="37">
        <v>0</v>
      </c>
      <c r="H16" s="37">
        <v>0</v>
      </c>
      <c r="I16" s="37">
        <v>0</v>
      </c>
      <c r="J16" s="37">
        <v>0</v>
      </c>
      <c r="K16" s="30">
        <v>0</v>
      </c>
      <c r="L16" s="30">
        <v>0</v>
      </c>
      <c r="M16" s="30">
        <v>7048.93</v>
      </c>
      <c r="N16" s="30">
        <v>10571.39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</row>
    <row r="17" spans="1:71" x14ac:dyDescent="0.3">
      <c r="A17" s="45">
        <v>31216</v>
      </c>
      <c r="B17" s="16" t="s">
        <v>160</v>
      </c>
      <c r="C17" s="30">
        <v>0</v>
      </c>
      <c r="D17" s="30">
        <v>0</v>
      </c>
      <c r="E17" s="30">
        <v>250</v>
      </c>
      <c r="F17" s="30">
        <v>125</v>
      </c>
      <c r="G17" s="37">
        <v>0</v>
      </c>
      <c r="H17" s="37">
        <v>0</v>
      </c>
      <c r="I17" s="37">
        <v>0</v>
      </c>
      <c r="J17" s="37">
        <v>0</v>
      </c>
      <c r="K17" s="30">
        <v>0</v>
      </c>
      <c r="L17" s="30">
        <v>0</v>
      </c>
      <c r="M17" s="30">
        <v>115000</v>
      </c>
      <c r="N17" s="30">
        <v>75000.44</v>
      </c>
      <c r="O17" s="30">
        <v>337.5</v>
      </c>
      <c r="P17" s="30">
        <v>168.75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1912.5</v>
      </c>
      <c r="Z17" s="30">
        <v>956.25</v>
      </c>
      <c r="AA17" s="30">
        <v>0</v>
      </c>
      <c r="AB17" s="30">
        <v>0</v>
      </c>
    </row>
    <row r="18" spans="1:71" ht="19.5" thickBot="1" x14ac:dyDescent="0.35">
      <c r="A18" s="43">
        <v>31219</v>
      </c>
      <c r="B18" s="12" t="s">
        <v>159</v>
      </c>
      <c r="C18" s="31">
        <v>0</v>
      </c>
      <c r="D18" s="31">
        <v>0</v>
      </c>
      <c r="E18" s="31">
        <v>300</v>
      </c>
      <c r="F18" s="31">
        <v>40.770000000000003</v>
      </c>
      <c r="G18" s="38">
        <v>0</v>
      </c>
      <c r="H18" s="38">
        <v>0</v>
      </c>
      <c r="I18" s="38">
        <v>0</v>
      </c>
      <c r="J18" s="38">
        <v>0</v>
      </c>
      <c r="K18" s="31">
        <v>0</v>
      </c>
      <c r="L18" s="31">
        <v>0</v>
      </c>
      <c r="M18" s="31">
        <v>5000</v>
      </c>
      <c r="N18" s="31">
        <v>1663</v>
      </c>
      <c r="O18" s="31">
        <v>405</v>
      </c>
      <c r="P18" s="31">
        <v>55.04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2295</v>
      </c>
      <c r="Z18" s="31">
        <v>311.89</v>
      </c>
      <c r="AA18" s="31">
        <v>0</v>
      </c>
      <c r="AB18" s="31">
        <v>0</v>
      </c>
    </row>
    <row r="19" spans="1:71" s="9" customFormat="1" ht="19.5" thickBot="1" x14ac:dyDescent="0.35">
      <c r="A19" s="39">
        <v>313</v>
      </c>
      <c r="B19" s="40" t="s">
        <v>17</v>
      </c>
      <c r="C19" s="132">
        <v>0</v>
      </c>
      <c r="D19" s="132">
        <v>0</v>
      </c>
      <c r="E19" s="132">
        <v>742.5</v>
      </c>
      <c r="F19" s="132">
        <f>F20</f>
        <v>652.67999999999995</v>
      </c>
      <c r="G19" s="74">
        <v>0</v>
      </c>
      <c r="H19" s="74">
        <v>0</v>
      </c>
      <c r="I19" s="133">
        <v>0</v>
      </c>
      <c r="J19" s="133">
        <v>0</v>
      </c>
      <c r="K19" s="132">
        <v>0</v>
      </c>
      <c r="L19" s="132">
        <v>0</v>
      </c>
      <c r="M19" s="132">
        <v>1200629.6399999999</v>
      </c>
      <c r="N19" s="132">
        <f>N20+N21+N22</f>
        <v>942963.88</v>
      </c>
      <c r="O19" s="132">
        <v>1002.38</v>
      </c>
      <c r="P19" s="132">
        <f>P20</f>
        <v>881.1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5680.12</v>
      </c>
      <c r="Z19" s="132">
        <f>Z20</f>
        <v>4992.8999999999996</v>
      </c>
      <c r="AA19" s="132">
        <v>0</v>
      </c>
      <c r="AB19" s="132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s="8" customFormat="1" x14ac:dyDescent="0.3">
      <c r="A20" s="73">
        <v>31321</v>
      </c>
      <c r="B20" s="11" t="s">
        <v>21</v>
      </c>
      <c r="C20" s="71">
        <v>0</v>
      </c>
      <c r="D20" s="71">
        <v>0</v>
      </c>
      <c r="E20" s="71">
        <v>742.5</v>
      </c>
      <c r="F20" s="71">
        <v>652.67999999999995</v>
      </c>
      <c r="G20" s="71">
        <v>0</v>
      </c>
      <c r="H20" s="71">
        <v>0</v>
      </c>
      <c r="I20" s="72">
        <v>0</v>
      </c>
      <c r="J20" s="72">
        <v>0</v>
      </c>
      <c r="K20" s="71">
        <v>0</v>
      </c>
      <c r="L20" s="71">
        <v>0</v>
      </c>
      <c r="M20" s="71">
        <v>1200000</v>
      </c>
      <c r="N20" s="71">
        <v>942334.24</v>
      </c>
      <c r="O20" s="71">
        <v>1002.38</v>
      </c>
      <c r="P20" s="71">
        <v>881.1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5680.12</v>
      </c>
      <c r="Z20" s="71">
        <v>4992.8999999999996</v>
      </c>
      <c r="AA20" s="71">
        <v>0</v>
      </c>
      <c r="AB20" s="71">
        <v>0</v>
      </c>
    </row>
    <row r="21" spans="1:71" s="8" customFormat="1" x14ac:dyDescent="0.3">
      <c r="A21" s="46">
        <v>31322</v>
      </c>
      <c r="B21" s="18" t="s">
        <v>149</v>
      </c>
      <c r="C21" s="67">
        <v>0</v>
      </c>
      <c r="D21" s="67">
        <v>0</v>
      </c>
      <c r="E21" s="67">
        <v>0</v>
      </c>
      <c r="F21" s="67">
        <v>0</v>
      </c>
      <c r="G21" s="69">
        <v>0</v>
      </c>
      <c r="H21" s="69">
        <v>0</v>
      </c>
      <c r="I21" s="60">
        <v>0</v>
      </c>
      <c r="J21" s="60">
        <v>0</v>
      </c>
      <c r="K21" s="67">
        <v>0</v>
      </c>
      <c r="L21" s="67">
        <v>0</v>
      </c>
      <c r="M21" s="67">
        <v>143.10000000000036</v>
      </c>
      <c r="N21" s="67">
        <v>143.1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</row>
    <row r="22" spans="1:71" ht="19.5" thickBot="1" x14ac:dyDescent="0.35">
      <c r="A22" s="43">
        <v>31332</v>
      </c>
      <c r="B22" s="12" t="s">
        <v>150</v>
      </c>
      <c r="C22" s="55">
        <v>0</v>
      </c>
      <c r="D22" s="55">
        <v>0</v>
      </c>
      <c r="E22" s="55">
        <v>0</v>
      </c>
      <c r="F22" s="55">
        <v>0</v>
      </c>
      <c r="G22" s="54">
        <v>0</v>
      </c>
      <c r="H22" s="54">
        <v>0</v>
      </c>
      <c r="I22" s="58">
        <v>0</v>
      </c>
      <c r="J22" s="58">
        <v>0</v>
      </c>
      <c r="K22" s="55">
        <v>0</v>
      </c>
      <c r="L22" s="55">
        <v>0</v>
      </c>
      <c r="M22" s="55">
        <v>486.53999999999996</v>
      </c>
      <c r="N22" s="55">
        <v>486.54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1:71" ht="19.5" thickBot="1" x14ac:dyDescent="0.35">
      <c r="A23" s="39">
        <v>32</v>
      </c>
      <c r="B23" s="40" t="s">
        <v>10</v>
      </c>
      <c r="C23" s="140">
        <v>676098.06</v>
      </c>
      <c r="D23" s="140">
        <v>676098.06</v>
      </c>
      <c r="E23" s="132">
        <v>887300</v>
      </c>
      <c r="F23" s="132">
        <f>F24+F41+F66+F115</f>
        <v>715056.35</v>
      </c>
      <c r="G23" s="74">
        <v>5000</v>
      </c>
      <c r="H23" s="74">
        <f>H66</f>
        <v>5000</v>
      </c>
      <c r="I23" s="141">
        <v>547626.12</v>
      </c>
      <c r="J23" s="141">
        <f>J24+J41+J66+J115+J119</f>
        <v>498530.82999999996</v>
      </c>
      <c r="K23" s="74">
        <v>0</v>
      </c>
      <c r="L23" s="74">
        <v>0</v>
      </c>
      <c r="M23" s="74">
        <v>151763.75</v>
      </c>
      <c r="N23" s="74">
        <f>N66+N119</f>
        <v>135384.91</v>
      </c>
      <c r="O23" s="74">
        <v>405</v>
      </c>
      <c r="P23" s="74">
        <f>P24</f>
        <v>220.05</v>
      </c>
      <c r="Q23" s="74">
        <v>107.14</v>
      </c>
      <c r="R23" s="74">
        <f>R41</f>
        <v>45.95</v>
      </c>
      <c r="S23" s="74">
        <v>10799.99</v>
      </c>
      <c r="T23" s="74">
        <f>T66</f>
        <v>10799.99</v>
      </c>
      <c r="U23" s="74">
        <v>0</v>
      </c>
      <c r="V23" s="74">
        <v>0</v>
      </c>
      <c r="W23" s="74">
        <v>0</v>
      </c>
      <c r="X23" s="74">
        <v>0</v>
      </c>
      <c r="Y23" s="132">
        <v>2295</v>
      </c>
      <c r="Z23" s="132">
        <f>Z24</f>
        <v>1246.95</v>
      </c>
      <c r="AA23" s="132">
        <v>2142.86</v>
      </c>
      <c r="AB23" s="166">
        <f>AB41</f>
        <v>918.8</v>
      </c>
    </row>
    <row r="24" spans="1:71" s="9" customFormat="1" ht="38.25" customHeight="1" thickBot="1" x14ac:dyDescent="0.35">
      <c r="A24" s="39">
        <v>321</v>
      </c>
      <c r="B24" s="81" t="s">
        <v>50</v>
      </c>
      <c r="C24" s="140">
        <v>487497.99</v>
      </c>
      <c r="D24" s="140">
        <v>487497.99</v>
      </c>
      <c r="E24" s="132">
        <v>15300</v>
      </c>
      <c r="F24" s="132">
        <f>F33</f>
        <v>15163</v>
      </c>
      <c r="G24" s="74">
        <v>0</v>
      </c>
      <c r="H24" s="74">
        <v>0</v>
      </c>
      <c r="I24" s="141">
        <v>129605.70999999999</v>
      </c>
      <c r="J24" s="141">
        <f>J25+J33+J35</f>
        <v>119197.97</v>
      </c>
      <c r="K24" s="74">
        <v>0</v>
      </c>
      <c r="L24" s="74">
        <v>0</v>
      </c>
      <c r="M24" s="74">
        <v>0</v>
      </c>
      <c r="N24" s="74">
        <v>0</v>
      </c>
      <c r="O24" s="74">
        <v>405</v>
      </c>
      <c r="P24" s="74">
        <f>P33</f>
        <v>220.05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132">
        <v>2295</v>
      </c>
      <c r="Z24" s="132">
        <f>Z33</f>
        <v>1246.95</v>
      </c>
      <c r="AA24" s="132">
        <v>0</v>
      </c>
      <c r="AB24" s="132"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s="13" customFormat="1" x14ac:dyDescent="0.3">
      <c r="A25" s="76">
        <v>3211</v>
      </c>
      <c r="B25" s="77" t="s">
        <v>22</v>
      </c>
      <c r="C25" s="142">
        <v>22000</v>
      </c>
      <c r="D25" s="142">
        <v>22000</v>
      </c>
      <c r="E25" s="143">
        <v>0</v>
      </c>
      <c r="F25" s="143">
        <v>0</v>
      </c>
      <c r="G25" s="79">
        <v>0</v>
      </c>
      <c r="H25" s="79">
        <v>0</v>
      </c>
      <c r="I25" s="144">
        <v>61605.71</v>
      </c>
      <c r="J25" s="144">
        <f>J26+J27+J28+J30</f>
        <v>60110.829999999994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143">
        <v>0</v>
      </c>
      <c r="Z25" s="143">
        <v>0</v>
      </c>
      <c r="AA25" s="143">
        <v>0</v>
      </c>
      <c r="AB25" s="143"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1:71" x14ac:dyDescent="0.3">
      <c r="A26" s="45">
        <v>32111</v>
      </c>
      <c r="B26" s="17" t="s">
        <v>58</v>
      </c>
      <c r="C26" s="33">
        <v>10000</v>
      </c>
      <c r="D26" s="33">
        <v>10000</v>
      </c>
      <c r="E26" s="30">
        <v>0</v>
      </c>
      <c r="F26" s="30">
        <v>0</v>
      </c>
      <c r="G26" s="30">
        <v>0</v>
      </c>
      <c r="H26" s="30">
        <v>0</v>
      </c>
      <c r="I26" s="64">
        <v>24000</v>
      </c>
      <c r="J26" s="64">
        <v>23590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</row>
    <row r="27" spans="1:71" x14ac:dyDescent="0.3">
      <c r="A27" s="45">
        <v>32112</v>
      </c>
      <c r="B27" s="17" t="s">
        <v>59</v>
      </c>
      <c r="C27" s="33">
        <v>0</v>
      </c>
      <c r="D27" s="33">
        <v>0</v>
      </c>
      <c r="E27" s="30">
        <v>0</v>
      </c>
      <c r="F27" s="30">
        <v>0</v>
      </c>
      <c r="G27" s="30">
        <v>0</v>
      </c>
      <c r="H27" s="30">
        <v>0</v>
      </c>
      <c r="I27" s="64">
        <v>905.71</v>
      </c>
      <c r="J27" s="64">
        <v>905.71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</row>
    <row r="28" spans="1:71" ht="36.75" x14ac:dyDescent="0.3">
      <c r="A28" s="45">
        <v>32113</v>
      </c>
      <c r="B28" s="17" t="s">
        <v>60</v>
      </c>
      <c r="C28" s="33">
        <v>8000</v>
      </c>
      <c r="D28" s="33">
        <v>8000</v>
      </c>
      <c r="E28" s="30">
        <v>0</v>
      </c>
      <c r="F28" s="30">
        <v>0</v>
      </c>
      <c r="G28" s="30">
        <v>0</v>
      </c>
      <c r="H28" s="30">
        <v>0</v>
      </c>
      <c r="I28" s="64">
        <v>19700</v>
      </c>
      <c r="J28" s="64">
        <v>19262.13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</row>
    <row r="29" spans="1:71" ht="36.75" x14ac:dyDescent="0.3">
      <c r="A29" s="45">
        <v>32114</v>
      </c>
      <c r="B29" s="17" t="s">
        <v>61</v>
      </c>
      <c r="C29" s="33">
        <v>0</v>
      </c>
      <c r="D29" s="33">
        <v>0</v>
      </c>
      <c r="E29" s="30">
        <v>0</v>
      </c>
      <c r="F29" s="30">
        <v>0</v>
      </c>
      <c r="G29" s="30">
        <v>0</v>
      </c>
      <c r="H29" s="30">
        <v>0</v>
      </c>
      <c r="I29" s="64">
        <v>0</v>
      </c>
      <c r="J29" s="64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</row>
    <row r="30" spans="1:71" ht="36.75" x14ac:dyDescent="0.3">
      <c r="A30" s="45">
        <v>32115</v>
      </c>
      <c r="B30" s="17" t="s">
        <v>62</v>
      </c>
      <c r="C30" s="33">
        <v>4000</v>
      </c>
      <c r="D30" s="33">
        <v>4000</v>
      </c>
      <c r="E30" s="30">
        <v>0</v>
      </c>
      <c r="F30" s="30">
        <v>0</v>
      </c>
      <c r="G30" s="30">
        <v>0</v>
      </c>
      <c r="H30" s="30">
        <v>0</v>
      </c>
      <c r="I30" s="64">
        <v>17000</v>
      </c>
      <c r="J30" s="64">
        <v>16352.99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</row>
    <row r="31" spans="1:71" ht="36.75" x14ac:dyDescent="0.3">
      <c r="A31" s="45">
        <v>32116</v>
      </c>
      <c r="B31" s="17" t="s">
        <v>63</v>
      </c>
      <c r="C31" s="33">
        <v>0</v>
      </c>
      <c r="D31" s="33">
        <v>0</v>
      </c>
      <c r="E31" s="30">
        <v>0</v>
      </c>
      <c r="F31" s="30">
        <v>0</v>
      </c>
      <c r="G31" s="30">
        <v>0</v>
      </c>
      <c r="H31" s="30">
        <v>0</v>
      </c>
      <c r="I31" s="64">
        <v>0</v>
      </c>
      <c r="J31" s="64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</row>
    <row r="32" spans="1:71" x14ac:dyDescent="0.3">
      <c r="A32" s="45">
        <v>32117</v>
      </c>
      <c r="B32" s="17" t="s">
        <v>64</v>
      </c>
      <c r="C32" s="33">
        <v>0</v>
      </c>
      <c r="D32" s="33">
        <v>0</v>
      </c>
      <c r="E32" s="30">
        <v>0</v>
      </c>
      <c r="F32" s="30">
        <v>0</v>
      </c>
      <c r="G32" s="30">
        <v>0</v>
      </c>
      <c r="H32" s="30">
        <v>0</v>
      </c>
      <c r="I32" s="64">
        <v>0</v>
      </c>
      <c r="J32" s="64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</row>
    <row r="33" spans="1:71" ht="36.75" x14ac:dyDescent="0.3">
      <c r="A33" s="44">
        <v>3212</v>
      </c>
      <c r="B33" s="15" t="s">
        <v>164</v>
      </c>
      <c r="C33" s="56">
        <v>465497.99</v>
      </c>
      <c r="D33" s="56">
        <v>465497.99</v>
      </c>
      <c r="E33" s="61">
        <v>15300</v>
      </c>
      <c r="F33" s="61">
        <f>F34</f>
        <v>15163</v>
      </c>
      <c r="G33" s="32">
        <v>0</v>
      </c>
      <c r="H33" s="32">
        <v>0</v>
      </c>
      <c r="I33" s="63">
        <v>58000</v>
      </c>
      <c r="J33" s="63">
        <f>J34</f>
        <v>49537.14</v>
      </c>
      <c r="K33" s="32">
        <v>0</v>
      </c>
      <c r="L33" s="32">
        <v>0</v>
      </c>
      <c r="M33" s="32">
        <v>0</v>
      </c>
      <c r="N33" s="32">
        <v>0</v>
      </c>
      <c r="O33" s="32">
        <v>405</v>
      </c>
      <c r="P33" s="32">
        <f>P34</f>
        <v>220.05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1">
        <v>2295</v>
      </c>
      <c r="Z33" s="61">
        <f>Z34</f>
        <v>1246.95</v>
      </c>
      <c r="AA33" s="61">
        <v>0</v>
      </c>
      <c r="AB33" s="61">
        <v>0</v>
      </c>
    </row>
    <row r="34" spans="1:71" s="13" customFormat="1" ht="36.75" x14ac:dyDescent="0.3">
      <c r="A34" s="46">
        <v>32121</v>
      </c>
      <c r="B34" s="19" t="s">
        <v>134</v>
      </c>
      <c r="C34" s="112">
        <v>465497.99</v>
      </c>
      <c r="D34" s="112">
        <v>465497.99</v>
      </c>
      <c r="E34" s="113">
        <v>15300</v>
      </c>
      <c r="F34" s="113">
        <f>15000+163</f>
        <v>15163</v>
      </c>
      <c r="G34" s="69">
        <v>0</v>
      </c>
      <c r="H34" s="69">
        <v>0</v>
      </c>
      <c r="I34" s="114">
        <v>58000</v>
      </c>
      <c r="J34" s="114">
        <v>49537.14</v>
      </c>
      <c r="K34" s="69">
        <v>0</v>
      </c>
      <c r="L34" s="69">
        <v>0</v>
      </c>
      <c r="M34" s="69">
        <v>0</v>
      </c>
      <c r="N34" s="69">
        <v>0</v>
      </c>
      <c r="O34" s="69">
        <v>405</v>
      </c>
      <c r="P34" s="69">
        <v>220.05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113">
        <v>2295</v>
      </c>
      <c r="Z34" s="113">
        <v>1246.95</v>
      </c>
      <c r="AA34" s="113">
        <v>0</v>
      </c>
      <c r="AB34" s="113">
        <v>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s="13" customFormat="1" x14ac:dyDescent="0.3">
      <c r="A35" s="44">
        <v>3213</v>
      </c>
      <c r="B35" s="15" t="s">
        <v>23</v>
      </c>
      <c r="C35" s="56">
        <v>0</v>
      </c>
      <c r="D35" s="56">
        <v>0</v>
      </c>
      <c r="E35" s="59">
        <v>0</v>
      </c>
      <c r="F35" s="59">
        <v>0</v>
      </c>
      <c r="G35" s="34">
        <v>0</v>
      </c>
      <c r="H35" s="34">
        <v>0</v>
      </c>
      <c r="I35" s="63">
        <v>10000</v>
      </c>
      <c r="J35" s="63">
        <f>J36</f>
        <v>9550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x14ac:dyDescent="0.3">
      <c r="A36" s="45">
        <v>32131</v>
      </c>
      <c r="B36" s="17" t="s">
        <v>65</v>
      </c>
      <c r="C36" s="33">
        <v>0</v>
      </c>
      <c r="D36" s="33">
        <v>0</v>
      </c>
      <c r="E36" s="37">
        <v>0</v>
      </c>
      <c r="F36" s="37">
        <v>0</v>
      </c>
      <c r="G36" s="37">
        <v>0</v>
      </c>
      <c r="H36" s="37">
        <v>0</v>
      </c>
      <c r="I36" s="64">
        <v>10000</v>
      </c>
      <c r="J36" s="64">
        <v>9550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</row>
    <row r="37" spans="1:71" x14ac:dyDescent="0.3">
      <c r="A37" s="45">
        <v>32132</v>
      </c>
      <c r="B37" s="17" t="s">
        <v>66</v>
      </c>
      <c r="C37" s="33">
        <v>0</v>
      </c>
      <c r="D37" s="33">
        <v>0</v>
      </c>
      <c r="E37" s="37">
        <v>0</v>
      </c>
      <c r="F37" s="37">
        <v>0</v>
      </c>
      <c r="G37" s="37">
        <v>0</v>
      </c>
      <c r="H37" s="37">
        <v>0</v>
      </c>
      <c r="I37" s="64">
        <v>0</v>
      </c>
      <c r="J37" s="64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</row>
    <row r="38" spans="1:71" s="13" customFormat="1" ht="36.75" x14ac:dyDescent="0.3">
      <c r="A38" s="44">
        <v>3214</v>
      </c>
      <c r="B38" s="15" t="s">
        <v>48</v>
      </c>
      <c r="C38" s="56">
        <v>0</v>
      </c>
      <c r="D38" s="56">
        <v>0</v>
      </c>
      <c r="E38" s="59">
        <v>0</v>
      </c>
      <c r="F38" s="59">
        <v>0</v>
      </c>
      <c r="G38" s="34">
        <v>0</v>
      </c>
      <c r="H38" s="34">
        <v>0</v>
      </c>
      <c r="I38" s="63">
        <v>0</v>
      </c>
      <c r="J38" s="63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36.75" x14ac:dyDescent="0.3">
      <c r="A39" s="45">
        <v>32141</v>
      </c>
      <c r="B39" s="17" t="s">
        <v>48</v>
      </c>
      <c r="C39" s="33">
        <v>0</v>
      </c>
      <c r="D39" s="33">
        <v>0</v>
      </c>
      <c r="E39" s="37">
        <v>0</v>
      </c>
      <c r="F39" s="37">
        <v>0</v>
      </c>
      <c r="G39" s="37">
        <v>0</v>
      </c>
      <c r="H39" s="37">
        <v>0</v>
      </c>
      <c r="I39" s="64">
        <v>0</v>
      </c>
      <c r="J39" s="64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</row>
    <row r="40" spans="1:71" ht="19.5" thickBot="1" x14ac:dyDescent="0.35">
      <c r="A40" s="43">
        <v>32149</v>
      </c>
      <c r="B40" s="82" t="s">
        <v>67</v>
      </c>
      <c r="C40" s="83">
        <v>0</v>
      </c>
      <c r="D40" s="83">
        <v>0</v>
      </c>
      <c r="E40" s="38">
        <v>0</v>
      </c>
      <c r="F40" s="38">
        <v>0</v>
      </c>
      <c r="G40" s="38">
        <v>0</v>
      </c>
      <c r="H40" s="38">
        <v>0</v>
      </c>
      <c r="I40" s="66">
        <v>0</v>
      </c>
      <c r="J40" s="66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</row>
    <row r="41" spans="1:71" s="9" customFormat="1" ht="19.5" thickBot="1" x14ac:dyDescent="0.35">
      <c r="A41" s="39">
        <v>322</v>
      </c>
      <c r="B41" s="81" t="s">
        <v>2</v>
      </c>
      <c r="C41" s="75">
        <v>50291.31</v>
      </c>
      <c r="D41" s="75">
        <v>50291.31</v>
      </c>
      <c r="E41" s="62">
        <v>714000</v>
      </c>
      <c r="F41" s="62">
        <f>F51</f>
        <v>544682.96</v>
      </c>
      <c r="G41" s="41">
        <v>0</v>
      </c>
      <c r="H41" s="41">
        <v>0</v>
      </c>
      <c r="I41" s="86">
        <v>85077.03</v>
      </c>
      <c r="J41" s="86">
        <f>J42+J51+J57+J62+J64</f>
        <v>79206.64999999998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107.14</v>
      </c>
      <c r="R41" s="41">
        <f>R49</f>
        <v>45.95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2142.86</v>
      </c>
      <c r="AB41" s="168">
        <f>AB49</f>
        <v>918.8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s="13" customFormat="1" x14ac:dyDescent="0.3">
      <c r="A42" s="76">
        <v>3221</v>
      </c>
      <c r="B42" s="77" t="s">
        <v>24</v>
      </c>
      <c r="C42" s="78">
        <v>13291.310000000001</v>
      </c>
      <c r="D42" s="78">
        <v>13291.310000000001</v>
      </c>
      <c r="E42" s="84">
        <v>0</v>
      </c>
      <c r="F42" s="84">
        <v>0</v>
      </c>
      <c r="G42" s="85">
        <v>0</v>
      </c>
      <c r="H42" s="85">
        <v>0</v>
      </c>
      <c r="I42" s="80">
        <v>33256.31</v>
      </c>
      <c r="J42" s="80">
        <f>J43+J44+J47+J46+J48</f>
        <v>29924.78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x14ac:dyDescent="0.3">
      <c r="A43" s="45">
        <v>32211</v>
      </c>
      <c r="B43" s="17" t="s">
        <v>24</v>
      </c>
      <c r="C43" s="33">
        <v>10000</v>
      </c>
      <c r="D43" s="33">
        <v>10000</v>
      </c>
      <c r="E43" s="37">
        <v>0</v>
      </c>
      <c r="F43" s="37">
        <v>0</v>
      </c>
      <c r="G43" s="37">
        <v>0</v>
      </c>
      <c r="H43" s="37">
        <v>0</v>
      </c>
      <c r="I43" s="64">
        <v>9999</v>
      </c>
      <c r="J43" s="64">
        <v>8895.3799999999992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</row>
    <row r="44" spans="1:71" x14ac:dyDescent="0.3">
      <c r="A44" s="45">
        <v>32212</v>
      </c>
      <c r="B44" s="17" t="s">
        <v>68</v>
      </c>
      <c r="C44" s="33">
        <v>0</v>
      </c>
      <c r="D44" s="33">
        <v>0</v>
      </c>
      <c r="E44" s="37">
        <v>0</v>
      </c>
      <c r="F44" s="37">
        <v>0</v>
      </c>
      <c r="G44" s="37">
        <v>0</v>
      </c>
      <c r="H44" s="37">
        <v>0</v>
      </c>
      <c r="I44" s="64">
        <v>2720.69</v>
      </c>
      <c r="J44" s="64">
        <v>2720.69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</row>
    <row r="45" spans="1:71" x14ac:dyDescent="0.3">
      <c r="A45" s="45">
        <v>32213</v>
      </c>
      <c r="B45" s="17" t="s">
        <v>69</v>
      </c>
      <c r="C45" s="33">
        <v>0</v>
      </c>
      <c r="D45" s="33">
        <v>0</v>
      </c>
      <c r="E45" s="37">
        <v>0</v>
      </c>
      <c r="F45" s="37">
        <v>0</v>
      </c>
      <c r="G45" s="37">
        <v>0</v>
      </c>
      <c r="H45" s="37">
        <v>0</v>
      </c>
      <c r="I45" s="64">
        <v>0</v>
      </c>
      <c r="J45" s="64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</row>
    <row r="46" spans="1:71" x14ac:dyDescent="0.3">
      <c r="A46" s="45">
        <v>32214</v>
      </c>
      <c r="B46" s="17" t="s">
        <v>70</v>
      </c>
      <c r="C46" s="33">
        <v>251.35000000000036</v>
      </c>
      <c r="D46" s="33">
        <v>251.35000000000036</v>
      </c>
      <c r="E46" s="37">
        <v>0</v>
      </c>
      <c r="F46" s="37">
        <v>0</v>
      </c>
      <c r="G46" s="37">
        <v>0</v>
      </c>
      <c r="H46" s="37">
        <v>0</v>
      </c>
      <c r="I46" s="64">
        <v>1536.62</v>
      </c>
      <c r="J46" s="64">
        <v>1536.62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</row>
    <row r="47" spans="1:71" x14ac:dyDescent="0.3">
      <c r="A47" s="45">
        <v>32216</v>
      </c>
      <c r="B47" s="17" t="s">
        <v>71</v>
      </c>
      <c r="C47" s="33">
        <v>39.960000000000036</v>
      </c>
      <c r="D47" s="33">
        <v>39.960000000000036</v>
      </c>
      <c r="E47" s="37">
        <v>0</v>
      </c>
      <c r="F47" s="37">
        <v>0</v>
      </c>
      <c r="G47" s="37">
        <v>0</v>
      </c>
      <c r="H47" s="37">
        <v>0</v>
      </c>
      <c r="I47" s="64">
        <v>9000</v>
      </c>
      <c r="J47" s="64">
        <v>8987.5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</row>
    <row r="48" spans="1:71" x14ac:dyDescent="0.3">
      <c r="A48" s="45">
        <v>32219</v>
      </c>
      <c r="B48" s="17" t="s">
        <v>72</v>
      </c>
      <c r="C48" s="33">
        <v>3000</v>
      </c>
      <c r="D48" s="33">
        <v>3000</v>
      </c>
      <c r="E48" s="37">
        <v>0</v>
      </c>
      <c r="F48" s="37">
        <v>0</v>
      </c>
      <c r="G48" s="37">
        <v>0</v>
      </c>
      <c r="H48" s="37">
        <v>0</v>
      </c>
      <c r="I48" s="64">
        <v>10000</v>
      </c>
      <c r="J48" s="64">
        <v>7784.59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</row>
    <row r="49" spans="1:71" s="13" customFormat="1" x14ac:dyDescent="0.3">
      <c r="A49" s="44">
        <v>3222</v>
      </c>
      <c r="B49" s="15" t="s">
        <v>56</v>
      </c>
      <c r="C49" s="56">
        <v>0</v>
      </c>
      <c r="D49" s="56">
        <v>0</v>
      </c>
      <c r="E49" s="59">
        <v>0</v>
      </c>
      <c r="F49" s="59">
        <v>0</v>
      </c>
      <c r="G49" s="34">
        <v>0</v>
      </c>
      <c r="H49" s="34">
        <v>0</v>
      </c>
      <c r="I49" s="63">
        <v>0</v>
      </c>
      <c r="J49" s="63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107.14</v>
      </c>
      <c r="R49" s="34">
        <f>R50</f>
        <v>45.95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2142.86</v>
      </c>
      <c r="AB49" s="167">
        <f>AB50</f>
        <v>918.8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s="13" customFormat="1" x14ac:dyDescent="0.3">
      <c r="A50" s="46">
        <v>32224</v>
      </c>
      <c r="B50" s="19" t="s">
        <v>192</v>
      </c>
      <c r="C50" s="112">
        <v>0</v>
      </c>
      <c r="D50" s="112">
        <v>0</v>
      </c>
      <c r="E50" s="128">
        <v>0</v>
      </c>
      <c r="F50" s="128">
        <v>0</v>
      </c>
      <c r="G50" s="36">
        <v>0</v>
      </c>
      <c r="H50" s="36">
        <v>0</v>
      </c>
      <c r="I50" s="114">
        <v>0</v>
      </c>
      <c r="J50" s="114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107.14</v>
      </c>
      <c r="R50" s="36">
        <v>45.95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2142.86</v>
      </c>
      <c r="AB50" s="169">
        <v>918.8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s="13" customFormat="1" x14ac:dyDescent="0.3">
      <c r="A51" s="44">
        <v>3223</v>
      </c>
      <c r="B51" s="15" t="s">
        <v>25</v>
      </c>
      <c r="C51" s="56">
        <v>37000</v>
      </c>
      <c r="D51" s="56">
        <v>37000</v>
      </c>
      <c r="E51" s="59">
        <v>714000</v>
      </c>
      <c r="F51" s="59">
        <f>F52+F54</f>
        <v>544682.96</v>
      </c>
      <c r="G51" s="34">
        <v>0</v>
      </c>
      <c r="H51" s="34">
        <v>0</v>
      </c>
      <c r="I51" s="63">
        <v>21047.62</v>
      </c>
      <c r="J51" s="63">
        <f>J52+J54+J55</f>
        <v>21047.62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x14ac:dyDescent="0.3">
      <c r="A52" s="45">
        <v>32231</v>
      </c>
      <c r="B52" s="17" t="s">
        <v>25</v>
      </c>
      <c r="C52" s="33">
        <v>0</v>
      </c>
      <c r="D52" s="33">
        <v>0</v>
      </c>
      <c r="E52" s="37">
        <v>124000</v>
      </c>
      <c r="F52" s="37">
        <v>114928.54</v>
      </c>
      <c r="G52" s="37">
        <v>0</v>
      </c>
      <c r="H52" s="37">
        <v>0</v>
      </c>
      <c r="I52" s="64">
        <v>1391.21</v>
      </c>
      <c r="J52" s="64">
        <v>1391.21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</row>
    <row r="53" spans="1:71" x14ac:dyDescent="0.3">
      <c r="A53" s="45">
        <v>32232</v>
      </c>
      <c r="B53" s="17" t="s">
        <v>73</v>
      </c>
      <c r="C53" s="33">
        <v>0</v>
      </c>
      <c r="D53" s="33">
        <v>0</v>
      </c>
      <c r="E53" s="37">
        <v>0</v>
      </c>
      <c r="F53" s="37">
        <v>0</v>
      </c>
      <c r="G53" s="37">
        <v>0</v>
      </c>
      <c r="H53" s="37">
        <v>0</v>
      </c>
      <c r="I53" s="64">
        <v>0</v>
      </c>
      <c r="J53" s="64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</row>
    <row r="54" spans="1:71" x14ac:dyDescent="0.3">
      <c r="A54" s="45">
        <v>32233</v>
      </c>
      <c r="B54" s="17" t="s">
        <v>74</v>
      </c>
      <c r="C54" s="33">
        <v>29000</v>
      </c>
      <c r="D54" s="33">
        <v>29000</v>
      </c>
      <c r="E54" s="37">
        <v>590000</v>
      </c>
      <c r="F54" s="37">
        <v>429754.42</v>
      </c>
      <c r="G54" s="37">
        <v>0</v>
      </c>
      <c r="H54" s="37">
        <v>0</v>
      </c>
      <c r="I54" s="64">
        <v>13976.22</v>
      </c>
      <c r="J54" s="64">
        <v>13976.22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</row>
    <row r="55" spans="1:71" x14ac:dyDescent="0.3">
      <c r="A55" s="45">
        <v>32234</v>
      </c>
      <c r="B55" s="17" t="s">
        <v>75</v>
      </c>
      <c r="C55" s="33">
        <v>8000</v>
      </c>
      <c r="D55" s="33">
        <v>8000</v>
      </c>
      <c r="E55" s="37">
        <v>0</v>
      </c>
      <c r="F55" s="37">
        <v>0</v>
      </c>
      <c r="G55" s="37">
        <v>0</v>
      </c>
      <c r="H55" s="37">
        <v>0</v>
      </c>
      <c r="I55" s="64">
        <v>5680.1900000000005</v>
      </c>
      <c r="J55" s="64">
        <v>5680.19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</row>
    <row r="56" spans="1:71" ht="36.75" x14ac:dyDescent="0.3">
      <c r="A56" s="45">
        <v>32239</v>
      </c>
      <c r="B56" s="17" t="s">
        <v>76</v>
      </c>
      <c r="C56" s="33">
        <v>0</v>
      </c>
      <c r="D56" s="33">
        <v>0</v>
      </c>
      <c r="E56" s="37">
        <v>0</v>
      </c>
      <c r="F56" s="37">
        <v>0</v>
      </c>
      <c r="G56" s="37">
        <v>0</v>
      </c>
      <c r="H56" s="37">
        <v>0</v>
      </c>
      <c r="I56" s="64">
        <v>0</v>
      </c>
      <c r="J56" s="64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</row>
    <row r="57" spans="1:71" s="13" customFormat="1" x14ac:dyDescent="0.3">
      <c r="A57" s="44">
        <v>3224</v>
      </c>
      <c r="B57" s="15" t="s">
        <v>26</v>
      </c>
      <c r="C57" s="56">
        <v>0</v>
      </c>
      <c r="D57" s="56">
        <v>0</v>
      </c>
      <c r="E57" s="59">
        <v>0</v>
      </c>
      <c r="F57" s="59">
        <v>0</v>
      </c>
      <c r="G57" s="34">
        <v>0</v>
      </c>
      <c r="H57" s="34">
        <v>0</v>
      </c>
      <c r="I57" s="63">
        <v>15378.16</v>
      </c>
      <c r="J57" s="63">
        <f>J58+J59+J60+J61</f>
        <v>12839.31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s="8" customFormat="1" ht="36.75" x14ac:dyDescent="0.3">
      <c r="A58" s="46">
        <v>32241</v>
      </c>
      <c r="B58" s="19" t="s">
        <v>79</v>
      </c>
      <c r="C58" s="57">
        <v>0</v>
      </c>
      <c r="D58" s="57">
        <v>0</v>
      </c>
      <c r="E58" s="60">
        <v>0</v>
      </c>
      <c r="F58" s="60">
        <v>0</v>
      </c>
      <c r="G58" s="36">
        <v>0</v>
      </c>
      <c r="H58" s="36">
        <v>0</v>
      </c>
      <c r="I58" s="64">
        <v>4000</v>
      </c>
      <c r="J58" s="64">
        <v>3139.64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</row>
    <row r="59" spans="1:71" s="8" customFormat="1" ht="36.75" customHeight="1" x14ac:dyDescent="0.3">
      <c r="A59" s="46">
        <v>32242</v>
      </c>
      <c r="B59" s="19" t="s">
        <v>138</v>
      </c>
      <c r="C59" s="57">
        <v>0</v>
      </c>
      <c r="D59" s="57">
        <v>0</v>
      </c>
      <c r="E59" s="60">
        <v>0</v>
      </c>
      <c r="F59" s="60">
        <v>0</v>
      </c>
      <c r="G59" s="36">
        <v>0</v>
      </c>
      <c r="H59" s="36">
        <v>0</v>
      </c>
      <c r="I59" s="64">
        <v>2000</v>
      </c>
      <c r="J59" s="64">
        <v>1358.08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</row>
    <row r="60" spans="1:71" s="8" customFormat="1" ht="36.75" customHeight="1" x14ac:dyDescent="0.3">
      <c r="A60" s="46">
        <v>32243</v>
      </c>
      <c r="B60" s="19" t="s">
        <v>157</v>
      </c>
      <c r="C60" s="57">
        <v>0</v>
      </c>
      <c r="D60" s="57">
        <v>0</v>
      </c>
      <c r="E60" s="60">
        <v>0</v>
      </c>
      <c r="F60" s="60">
        <v>0</v>
      </c>
      <c r="G60" s="36">
        <v>0</v>
      </c>
      <c r="H60" s="36">
        <v>0</v>
      </c>
      <c r="I60" s="64">
        <v>378.15999999999997</v>
      </c>
      <c r="J60" s="64">
        <v>378.16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</row>
    <row r="61" spans="1:71" s="8" customFormat="1" x14ac:dyDescent="0.3">
      <c r="A61" s="46">
        <v>32244</v>
      </c>
      <c r="B61" s="19" t="s">
        <v>80</v>
      </c>
      <c r="C61" s="57">
        <v>0</v>
      </c>
      <c r="D61" s="57">
        <v>0</v>
      </c>
      <c r="E61" s="60">
        <v>0</v>
      </c>
      <c r="F61" s="60">
        <v>0</v>
      </c>
      <c r="G61" s="36">
        <v>0</v>
      </c>
      <c r="H61" s="36">
        <v>0</v>
      </c>
      <c r="I61" s="64">
        <v>9000</v>
      </c>
      <c r="J61" s="64">
        <v>7963.43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</row>
    <row r="62" spans="1:71" s="13" customFormat="1" x14ac:dyDescent="0.3">
      <c r="A62" s="44">
        <v>3225</v>
      </c>
      <c r="B62" s="15" t="s">
        <v>27</v>
      </c>
      <c r="C62" s="56">
        <v>0</v>
      </c>
      <c r="D62" s="56">
        <v>0</v>
      </c>
      <c r="E62" s="59">
        <v>0</v>
      </c>
      <c r="F62" s="59">
        <v>0</v>
      </c>
      <c r="G62" s="34">
        <v>0</v>
      </c>
      <c r="H62" s="34">
        <v>0</v>
      </c>
      <c r="I62" s="63">
        <v>13572.9</v>
      </c>
      <c r="J62" s="63">
        <f>J63</f>
        <v>13572.9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x14ac:dyDescent="0.3">
      <c r="A63" s="45">
        <v>32251</v>
      </c>
      <c r="B63" s="17" t="s">
        <v>27</v>
      </c>
      <c r="C63" s="33">
        <v>0</v>
      </c>
      <c r="D63" s="33">
        <v>0</v>
      </c>
      <c r="E63" s="37">
        <v>0</v>
      </c>
      <c r="F63" s="37">
        <v>0</v>
      </c>
      <c r="G63" s="37">
        <v>0</v>
      </c>
      <c r="H63" s="37">
        <v>0</v>
      </c>
      <c r="I63" s="64">
        <v>13572.9</v>
      </c>
      <c r="J63" s="64">
        <v>13572.9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</row>
    <row r="64" spans="1:71" s="13" customFormat="1" x14ac:dyDescent="0.3">
      <c r="A64" s="44">
        <v>3227</v>
      </c>
      <c r="B64" s="20" t="s">
        <v>49</v>
      </c>
      <c r="C64" s="56">
        <v>0</v>
      </c>
      <c r="D64" s="56">
        <v>0</v>
      </c>
      <c r="E64" s="59">
        <v>0</v>
      </c>
      <c r="F64" s="59">
        <v>0</v>
      </c>
      <c r="G64" s="34">
        <v>0</v>
      </c>
      <c r="H64" s="34">
        <v>0</v>
      </c>
      <c r="I64" s="63">
        <v>1822.04</v>
      </c>
      <c r="J64" s="63">
        <f>J65</f>
        <v>1822.04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s="8" customFormat="1" ht="19.5" thickBot="1" x14ac:dyDescent="0.35">
      <c r="A65" s="47">
        <v>32271</v>
      </c>
      <c r="B65" s="87" t="s">
        <v>49</v>
      </c>
      <c r="C65" s="88">
        <v>0</v>
      </c>
      <c r="D65" s="88">
        <v>0</v>
      </c>
      <c r="E65" s="58">
        <v>0</v>
      </c>
      <c r="F65" s="58">
        <v>0</v>
      </c>
      <c r="G65" s="35">
        <v>0</v>
      </c>
      <c r="H65" s="35">
        <v>0</v>
      </c>
      <c r="I65" s="66">
        <v>1822.04</v>
      </c>
      <c r="J65" s="66">
        <v>1822.04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</row>
    <row r="66" spans="1:71" s="9" customFormat="1" ht="19.5" thickBot="1" x14ac:dyDescent="0.35">
      <c r="A66" s="39">
        <v>323</v>
      </c>
      <c r="B66" s="40" t="s">
        <v>3</v>
      </c>
      <c r="C66" s="140">
        <v>124308.76</v>
      </c>
      <c r="D66" s="140">
        <v>124308.76</v>
      </c>
      <c r="E66" s="146">
        <v>147000</v>
      </c>
      <c r="F66" s="146">
        <f>F78+F83+F89</f>
        <v>144210.39000000001</v>
      </c>
      <c r="G66" s="90">
        <v>5000</v>
      </c>
      <c r="H66" s="90">
        <f>H67+H78</f>
        <v>5000</v>
      </c>
      <c r="I66" s="147">
        <v>257402.56</v>
      </c>
      <c r="J66" s="147">
        <f>J67+J73+J78+J83+J89+J95+J98+J104+J108</f>
        <v>236214.68</v>
      </c>
      <c r="K66" s="90">
        <v>0</v>
      </c>
      <c r="L66" s="90">
        <v>0</v>
      </c>
      <c r="M66" s="132">
        <v>109920</v>
      </c>
      <c r="N66" s="132">
        <f>N95+N98</f>
        <v>93916.160000000003</v>
      </c>
      <c r="O66" s="90">
        <v>0</v>
      </c>
      <c r="P66" s="90">
        <v>0</v>
      </c>
      <c r="Q66" s="90">
        <v>0</v>
      </c>
      <c r="R66" s="90">
        <v>0</v>
      </c>
      <c r="S66" s="90">
        <v>10799.99</v>
      </c>
      <c r="T66" s="90">
        <f>T67+T89+T108</f>
        <v>10799.99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s="13" customFormat="1" x14ac:dyDescent="0.3">
      <c r="A67" s="76">
        <v>3231</v>
      </c>
      <c r="B67" s="89" t="s">
        <v>28</v>
      </c>
      <c r="C67" s="78">
        <v>21883.200000000001</v>
      </c>
      <c r="D67" s="78">
        <v>21883.200000000001</v>
      </c>
      <c r="E67" s="84">
        <v>0</v>
      </c>
      <c r="F67" s="84">
        <v>0</v>
      </c>
      <c r="G67" s="85">
        <v>2000</v>
      </c>
      <c r="H67" s="85">
        <f>H72</f>
        <v>2000</v>
      </c>
      <c r="I67" s="80">
        <v>38999</v>
      </c>
      <c r="J67" s="80">
        <f>J68+J70+J72</f>
        <v>35139.79</v>
      </c>
      <c r="K67" s="85">
        <v>0</v>
      </c>
      <c r="L67" s="85">
        <v>0</v>
      </c>
      <c r="M67" s="84">
        <v>0</v>
      </c>
      <c r="N67" s="84">
        <v>0</v>
      </c>
      <c r="O67" s="85">
        <v>0</v>
      </c>
      <c r="P67" s="85">
        <v>0</v>
      </c>
      <c r="Q67" s="85">
        <v>0</v>
      </c>
      <c r="R67" s="85">
        <v>0</v>
      </c>
      <c r="S67" s="85">
        <v>5250</v>
      </c>
      <c r="T67" s="85">
        <f>T72</f>
        <v>5250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x14ac:dyDescent="0.3">
      <c r="A68" s="45">
        <v>32311</v>
      </c>
      <c r="B68" s="16" t="s">
        <v>77</v>
      </c>
      <c r="C68" s="33">
        <v>10000</v>
      </c>
      <c r="D68" s="33">
        <v>10000</v>
      </c>
      <c r="E68" s="37">
        <v>0</v>
      </c>
      <c r="F68" s="37">
        <v>0</v>
      </c>
      <c r="G68" s="37">
        <v>0</v>
      </c>
      <c r="H68" s="37">
        <v>0</v>
      </c>
      <c r="I68" s="64">
        <v>9999</v>
      </c>
      <c r="J68" s="64">
        <v>7726.91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</row>
    <row r="69" spans="1:71" x14ac:dyDescent="0.3">
      <c r="A69" s="45">
        <v>32312</v>
      </c>
      <c r="B69" s="16" t="s">
        <v>123</v>
      </c>
      <c r="C69" s="33">
        <v>0</v>
      </c>
      <c r="D69" s="33">
        <v>0</v>
      </c>
      <c r="E69" s="37">
        <v>0</v>
      </c>
      <c r="F69" s="37">
        <v>0</v>
      </c>
      <c r="G69" s="37">
        <v>0</v>
      </c>
      <c r="H69" s="37">
        <v>0</v>
      </c>
      <c r="I69" s="64">
        <v>0</v>
      </c>
      <c r="J69" s="64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</row>
    <row r="70" spans="1:71" x14ac:dyDescent="0.3">
      <c r="A70" s="45">
        <v>32313</v>
      </c>
      <c r="B70" s="16" t="s">
        <v>78</v>
      </c>
      <c r="C70" s="33">
        <v>1883.1999999999998</v>
      </c>
      <c r="D70" s="33">
        <v>1883.1999999999998</v>
      </c>
      <c r="E70" s="37">
        <v>0</v>
      </c>
      <c r="F70" s="37">
        <v>0</v>
      </c>
      <c r="G70" s="37">
        <v>0</v>
      </c>
      <c r="H70" s="37">
        <v>0</v>
      </c>
      <c r="I70" s="64">
        <v>2000</v>
      </c>
      <c r="J70" s="64">
        <v>1468.48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</row>
    <row r="71" spans="1:71" x14ac:dyDescent="0.3">
      <c r="A71" s="45">
        <v>32314</v>
      </c>
      <c r="B71" s="16" t="s">
        <v>122</v>
      </c>
      <c r="C71" s="33">
        <v>0</v>
      </c>
      <c r="D71" s="33">
        <v>0</v>
      </c>
      <c r="E71" s="37">
        <v>0</v>
      </c>
      <c r="F71" s="37">
        <v>0</v>
      </c>
      <c r="G71" s="37">
        <v>0</v>
      </c>
      <c r="H71" s="37">
        <v>0</v>
      </c>
      <c r="I71" s="64">
        <v>0</v>
      </c>
      <c r="J71" s="64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</row>
    <row r="72" spans="1:71" ht="36.75" x14ac:dyDescent="0.3">
      <c r="A72" s="45">
        <v>32319</v>
      </c>
      <c r="B72" s="17" t="s">
        <v>121</v>
      </c>
      <c r="C72" s="33">
        <v>10000</v>
      </c>
      <c r="D72" s="33">
        <v>10000</v>
      </c>
      <c r="E72" s="37">
        <v>0</v>
      </c>
      <c r="F72" s="37">
        <v>0</v>
      </c>
      <c r="G72" s="37">
        <v>2000</v>
      </c>
      <c r="H72" s="37">
        <v>2000</v>
      </c>
      <c r="I72" s="64">
        <v>27000</v>
      </c>
      <c r="J72" s="64">
        <v>25944.400000000001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5250</v>
      </c>
      <c r="T72" s="37">
        <v>5250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</row>
    <row r="73" spans="1:71" s="13" customFormat="1" x14ac:dyDescent="0.3">
      <c r="A73" s="44">
        <v>3232</v>
      </c>
      <c r="B73" s="14" t="s">
        <v>29</v>
      </c>
      <c r="C73" s="56">
        <v>27000</v>
      </c>
      <c r="D73" s="56">
        <v>27000</v>
      </c>
      <c r="E73" s="59">
        <v>0</v>
      </c>
      <c r="F73" s="59">
        <v>0</v>
      </c>
      <c r="G73" s="34">
        <v>0</v>
      </c>
      <c r="H73" s="34">
        <v>0</v>
      </c>
      <c r="I73" s="63">
        <v>31571.93</v>
      </c>
      <c r="J73" s="63">
        <f>J75+J76+J77</f>
        <v>27493.170000000002</v>
      </c>
      <c r="K73" s="34">
        <v>0</v>
      </c>
      <c r="L73" s="34">
        <v>0</v>
      </c>
      <c r="M73" s="59">
        <v>0</v>
      </c>
      <c r="N73" s="59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1:71" s="8" customFormat="1" x14ac:dyDescent="0.3">
      <c r="A74" s="46">
        <v>32321</v>
      </c>
      <c r="B74" s="18" t="s">
        <v>83</v>
      </c>
      <c r="C74" s="57">
        <v>0</v>
      </c>
      <c r="D74" s="57">
        <v>0</v>
      </c>
      <c r="E74" s="60">
        <v>0</v>
      </c>
      <c r="F74" s="60">
        <v>0</v>
      </c>
      <c r="G74" s="36">
        <v>0</v>
      </c>
      <c r="H74" s="36">
        <v>0</v>
      </c>
      <c r="I74" s="64">
        <v>0</v>
      </c>
      <c r="J74" s="64">
        <v>0</v>
      </c>
      <c r="K74" s="36">
        <v>0</v>
      </c>
      <c r="L74" s="36">
        <v>0</v>
      </c>
      <c r="M74" s="60">
        <v>0</v>
      </c>
      <c r="N74" s="60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</row>
    <row r="75" spans="1:71" s="8" customFormat="1" ht="36.75" x14ac:dyDescent="0.3">
      <c r="A75" s="46">
        <v>32322</v>
      </c>
      <c r="B75" s="19" t="s">
        <v>84</v>
      </c>
      <c r="C75" s="57">
        <v>22000</v>
      </c>
      <c r="D75" s="57">
        <v>22000</v>
      </c>
      <c r="E75" s="60">
        <v>0</v>
      </c>
      <c r="F75" s="60">
        <v>0</v>
      </c>
      <c r="G75" s="36">
        <v>0</v>
      </c>
      <c r="H75" s="36">
        <v>0</v>
      </c>
      <c r="I75" s="64">
        <v>30000</v>
      </c>
      <c r="J75" s="64">
        <v>24521.24</v>
      </c>
      <c r="K75" s="36">
        <v>0</v>
      </c>
      <c r="L75" s="36">
        <v>0</v>
      </c>
      <c r="M75" s="60">
        <v>0</v>
      </c>
      <c r="N75" s="60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</row>
    <row r="76" spans="1:71" s="8" customFormat="1" ht="36.75" x14ac:dyDescent="0.3">
      <c r="A76" s="46">
        <v>32323</v>
      </c>
      <c r="B76" s="19" t="s">
        <v>85</v>
      </c>
      <c r="C76" s="57">
        <v>2000</v>
      </c>
      <c r="D76" s="57">
        <v>2000</v>
      </c>
      <c r="E76" s="60">
        <v>0</v>
      </c>
      <c r="F76" s="60">
        <v>0</v>
      </c>
      <c r="G76" s="36">
        <v>0</v>
      </c>
      <c r="H76" s="36">
        <v>0</v>
      </c>
      <c r="I76" s="64">
        <v>1571.9299999999998</v>
      </c>
      <c r="J76" s="64">
        <v>1571.93</v>
      </c>
      <c r="K76" s="36">
        <v>0</v>
      </c>
      <c r="L76" s="36">
        <v>0</v>
      </c>
      <c r="M76" s="60">
        <v>0</v>
      </c>
      <c r="N76" s="60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</row>
    <row r="77" spans="1:71" s="8" customFormat="1" x14ac:dyDescent="0.3">
      <c r="A77" s="46">
        <v>32329</v>
      </c>
      <c r="B77" s="18" t="s">
        <v>126</v>
      </c>
      <c r="C77" s="57">
        <v>3000</v>
      </c>
      <c r="D77" s="57">
        <v>3000</v>
      </c>
      <c r="E77" s="60">
        <v>0</v>
      </c>
      <c r="F77" s="60">
        <v>0</v>
      </c>
      <c r="G77" s="36">
        <v>0</v>
      </c>
      <c r="H77" s="36">
        <v>0</v>
      </c>
      <c r="I77" s="64">
        <v>0</v>
      </c>
      <c r="J77" s="64">
        <v>1400</v>
      </c>
      <c r="K77" s="36">
        <v>0</v>
      </c>
      <c r="L77" s="36">
        <v>0</v>
      </c>
      <c r="M77" s="60">
        <v>0</v>
      </c>
      <c r="N77" s="60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</row>
    <row r="78" spans="1:71" s="13" customFormat="1" x14ac:dyDescent="0.3">
      <c r="A78" s="44">
        <v>3233</v>
      </c>
      <c r="B78" s="14" t="s">
        <v>30</v>
      </c>
      <c r="C78" s="56">
        <v>18765</v>
      </c>
      <c r="D78" s="56">
        <v>18765</v>
      </c>
      <c r="E78" s="59">
        <v>8000</v>
      </c>
      <c r="F78" s="59">
        <f>F79</f>
        <v>8000</v>
      </c>
      <c r="G78" s="34">
        <v>3000</v>
      </c>
      <c r="H78" s="34">
        <f>H79</f>
        <v>3000</v>
      </c>
      <c r="I78" s="63">
        <v>27059.38</v>
      </c>
      <c r="J78" s="63">
        <f>J79+J81+J82</f>
        <v>26809.379999999997</v>
      </c>
      <c r="K78" s="34">
        <v>0</v>
      </c>
      <c r="L78" s="34">
        <v>0</v>
      </c>
      <c r="M78" s="59">
        <v>0</v>
      </c>
      <c r="N78" s="59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1:71" s="8" customFormat="1" x14ac:dyDescent="0.3">
      <c r="A79" s="46">
        <v>32331</v>
      </c>
      <c r="B79" s="18" t="s">
        <v>135</v>
      </c>
      <c r="C79" s="57">
        <v>5375</v>
      </c>
      <c r="D79" s="57">
        <v>5375</v>
      </c>
      <c r="E79" s="60">
        <v>8000</v>
      </c>
      <c r="F79" s="60">
        <v>8000</v>
      </c>
      <c r="G79" s="36">
        <v>3000</v>
      </c>
      <c r="H79" s="36">
        <v>3000</v>
      </c>
      <c r="I79" s="65">
        <v>3000</v>
      </c>
      <c r="J79" s="65">
        <v>2750</v>
      </c>
      <c r="K79" s="36">
        <v>0</v>
      </c>
      <c r="L79" s="36">
        <v>0</v>
      </c>
      <c r="M79" s="60">
        <v>0</v>
      </c>
      <c r="N79" s="60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</row>
    <row r="80" spans="1:71" x14ac:dyDescent="0.3">
      <c r="A80" s="45">
        <v>32332</v>
      </c>
      <c r="B80" s="16" t="s">
        <v>81</v>
      </c>
      <c r="C80" s="33">
        <v>390</v>
      </c>
      <c r="D80" s="33">
        <v>390</v>
      </c>
      <c r="E80" s="37">
        <v>0</v>
      </c>
      <c r="F80" s="37">
        <v>0</v>
      </c>
      <c r="G80" s="37">
        <v>0</v>
      </c>
      <c r="H80" s="37">
        <v>0</v>
      </c>
      <c r="I80" s="64">
        <v>0</v>
      </c>
      <c r="J80" s="64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</row>
    <row r="81" spans="1:71" x14ac:dyDescent="0.3">
      <c r="A81" s="45">
        <v>32334</v>
      </c>
      <c r="B81" s="16" t="s">
        <v>136</v>
      </c>
      <c r="C81" s="33">
        <v>8000</v>
      </c>
      <c r="D81" s="33">
        <v>8000</v>
      </c>
      <c r="E81" s="37">
        <v>0</v>
      </c>
      <c r="F81" s="37">
        <v>0</v>
      </c>
      <c r="G81" s="37">
        <v>0</v>
      </c>
      <c r="H81" s="37">
        <v>0</v>
      </c>
      <c r="I81" s="64">
        <v>11315</v>
      </c>
      <c r="J81" s="64">
        <v>11315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</row>
    <row r="82" spans="1:71" x14ac:dyDescent="0.3">
      <c r="A82" s="45">
        <v>32339</v>
      </c>
      <c r="B82" s="16" t="s">
        <v>82</v>
      </c>
      <c r="C82" s="33">
        <v>5000</v>
      </c>
      <c r="D82" s="33">
        <v>5000</v>
      </c>
      <c r="E82" s="37">
        <v>0</v>
      </c>
      <c r="F82" s="37">
        <v>0</v>
      </c>
      <c r="G82" s="37">
        <v>0</v>
      </c>
      <c r="H82" s="37">
        <v>0</v>
      </c>
      <c r="I82" s="64">
        <v>12744.380000000001</v>
      </c>
      <c r="J82" s="64">
        <v>12744.38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71" s="13" customFormat="1" x14ac:dyDescent="0.3">
      <c r="A83" s="44">
        <v>3234</v>
      </c>
      <c r="B83" s="14" t="s">
        <v>31</v>
      </c>
      <c r="C83" s="56">
        <v>0</v>
      </c>
      <c r="D83" s="56">
        <v>0</v>
      </c>
      <c r="E83" s="59">
        <v>63000</v>
      </c>
      <c r="F83" s="59">
        <f>F84+F88</f>
        <v>60460.39</v>
      </c>
      <c r="G83" s="34">
        <v>0</v>
      </c>
      <c r="H83" s="34">
        <v>0</v>
      </c>
      <c r="I83" s="63">
        <v>5767.59</v>
      </c>
      <c r="J83" s="63">
        <f>J84+J85+J86+J88</f>
        <v>5201.1600000000008</v>
      </c>
      <c r="K83" s="34">
        <v>0</v>
      </c>
      <c r="L83" s="34">
        <v>0</v>
      </c>
      <c r="M83" s="59">
        <v>0</v>
      </c>
      <c r="N83" s="59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1:71" s="8" customFormat="1" x14ac:dyDescent="0.3">
      <c r="A84" s="46">
        <v>32341</v>
      </c>
      <c r="B84" s="18" t="s">
        <v>86</v>
      </c>
      <c r="C84" s="57">
        <v>0</v>
      </c>
      <c r="D84" s="57">
        <v>0</v>
      </c>
      <c r="E84" s="60">
        <v>10500</v>
      </c>
      <c r="F84" s="60">
        <v>9449.2900000000009</v>
      </c>
      <c r="G84" s="36">
        <v>0</v>
      </c>
      <c r="H84" s="36">
        <v>0</v>
      </c>
      <c r="I84" s="64">
        <v>723.32999999999993</v>
      </c>
      <c r="J84" s="64">
        <v>723.33</v>
      </c>
      <c r="K84" s="36">
        <v>0</v>
      </c>
      <c r="L84" s="36">
        <v>0</v>
      </c>
      <c r="M84" s="60">
        <v>0</v>
      </c>
      <c r="N84" s="60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</row>
    <row r="85" spans="1:71" s="8" customFormat="1" x14ac:dyDescent="0.3">
      <c r="A85" s="46">
        <v>32342</v>
      </c>
      <c r="B85" s="18" t="s">
        <v>87</v>
      </c>
      <c r="C85" s="57">
        <v>0</v>
      </c>
      <c r="D85" s="57">
        <v>0</v>
      </c>
      <c r="E85" s="60">
        <v>0</v>
      </c>
      <c r="F85" s="60">
        <v>0</v>
      </c>
      <c r="G85" s="36">
        <v>0</v>
      </c>
      <c r="H85" s="36">
        <v>0</v>
      </c>
      <c r="I85" s="64">
        <v>4000</v>
      </c>
      <c r="J85" s="64">
        <v>3433.57</v>
      </c>
      <c r="K85" s="36">
        <v>0</v>
      </c>
      <c r="L85" s="36">
        <v>0</v>
      </c>
      <c r="M85" s="60">
        <v>0</v>
      </c>
      <c r="N85" s="60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</row>
    <row r="86" spans="1:71" s="8" customFormat="1" x14ac:dyDescent="0.3">
      <c r="A86" s="46">
        <v>32343</v>
      </c>
      <c r="B86" s="18" t="s">
        <v>88</v>
      </c>
      <c r="C86" s="57">
        <v>0</v>
      </c>
      <c r="D86" s="57">
        <v>0</v>
      </c>
      <c r="E86" s="60">
        <v>0</v>
      </c>
      <c r="F86" s="60">
        <v>0</v>
      </c>
      <c r="G86" s="36">
        <v>0</v>
      </c>
      <c r="H86" s="36">
        <v>0</v>
      </c>
      <c r="I86" s="64">
        <v>187.5</v>
      </c>
      <c r="J86" s="64">
        <v>187.5</v>
      </c>
      <c r="K86" s="36">
        <v>0</v>
      </c>
      <c r="L86" s="36">
        <v>0</v>
      </c>
      <c r="M86" s="60">
        <v>0</v>
      </c>
      <c r="N86" s="60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</row>
    <row r="87" spans="1:71" s="8" customFormat="1" x14ac:dyDescent="0.3">
      <c r="A87" s="46">
        <v>32344</v>
      </c>
      <c r="B87" s="18" t="s">
        <v>89</v>
      </c>
      <c r="C87" s="57">
        <v>0</v>
      </c>
      <c r="D87" s="57">
        <v>0</v>
      </c>
      <c r="E87" s="60">
        <v>0</v>
      </c>
      <c r="F87" s="60">
        <v>0</v>
      </c>
      <c r="G87" s="36">
        <v>0</v>
      </c>
      <c r="H87" s="36">
        <v>0</v>
      </c>
      <c r="I87" s="64">
        <v>0</v>
      </c>
      <c r="J87" s="64">
        <v>0</v>
      </c>
      <c r="K87" s="36">
        <v>0</v>
      </c>
      <c r="L87" s="36">
        <v>0</v>
      </c>
      <c r="M87" s="60">
        <v>0</v>
      </c>
      <c r="N87" s="60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</row>
    <row r="88" spans="1:71" s="8" customFormat="1" x14ac:dyDescent="0.3">
      <c r="A88" s="46">
        <v>32349</v>
      </c>
      <c r="B88" s="18" t="s">
        <v>90</v>
      </c>
      <c r="C88" s="57">
        <v>0</v>
      </c>
      <c r="D88" s="57">
        <v>0</v>
      </c>
      <c r="E88" s="60">
        <v>52500</v>
      </c>
      <c r="F88" s="60">
        <v>51011.1</v>
      </c>
      <c r="G88" s="36">
        <v>0</v>
      </c>
      <c r="H88" s="36">
        <v>0</v>
      </c>
      <c r="I88" s="64">
        <v>856.76</v>
      </c>
      <c r="J88" s="64">
        <v>856.76</v>
      </c>
      <c r="K88" s="36">
        <v>0</v>
      </c>
      <c r="L88" s="36">
        <v>0</v>
      </c>
      <c r="M88" s="60">
        <v>0</v>
      </c>
      <c r="N88" s="60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</row>
    <row r="89" spans="1:71" s="13" customFormat="1" x14ac:dyDescent="0.3">
      <c r="A89" s="44">
        <v>3235</v>
      </c>
      <c r="B89" s="14" t="s">
        <v>51</v>
      </c>
      <c r="C89" s="56">
        <v>17000</v>
      </c>
      <c r="D89" s="56">
        <v>17000</v>
      </c>
      <c r="E89" s="59">
        <v>76000</v>
      </c>
      <c r="F89" s="59">
        <f>F90+F91</f>
        <v>75750</v>
      </c>
      <c r="G89" s="34">
        <v>0</v>
      </c>
      <c r="H89" s="34">
        <v>0</v>
      </c>
      <c r="I89" s="63">
        <v>34401.69</v>
      </c>
      <c r="J89" s="63">
        <f>J90+J91+J92+J93+J94</f>
        <v>31401.690000000002</v>
      </c>
      <c r="K89" s="34">
        <v>0</v>
      </c>
      <c r="L89" s="34">
        <v>0</v>
      </c>
      <c r="M89" s="59">
        <v>0</v>
      </c>
      <c r="N89" s="59">
        <v>0</v>
      </c>
      <c r="O89" s="34">
        <v>0</v>
      </c>
      <c r="P89" s="34">
        <v>0</v>
      </c>
      <c r="Q89" s="34">
        <v>0</v>
      </c>
      <c r="R89" s="34">
        <v>0</v>
      </c>
      <c r="S89" s="34">
        <v>3049.99</v>
      </c>
      <c r="T89" s="34">
        <f>T91</f>
        <v>3049.99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</row>
    <row r="90" spans="1:71" ht="36.75" x14ac:dyDescent="0.3">
      <c r="A90" s="45">
        <v>32352</v>
      </c>
      <c r="B90" s="17" t="s">
        <v>91</v>
      </c>
      <c r="C90" s="33">
        <v>0</v>
      </c>
      <c r="D90" s="33">
        <v>0</v>
      </c>
      <c r="E90" s="37">
        <v>70000</v>
      </c>
      <c r="F90" s="37">
        <v>69750</v>
      </c>
      <c r="G90" s="37">
        <v>0</v>
      </c>
      <c r="H90" s="37">
        <v>0</v>
      </c>
      <c r="I90" s="64">
        <v>15000</v>
      </c>
      <c r="J90" s="64">
        <v>12000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</row>
    <row r="91" spans="1:71" x14ac:dyDescent="0.3">
      <c r="A91" s="45">
        <v>32353</v>
      </c>
      <c r="B91" s="16" t="s">
        <v>92</v>
      </c>
      <c r="C91" s="33">
        <v>0</v>
      </c>
      <c r="D91" s="33">
        <v>0</v>
      </c>
      <c r="E91" s="37">
        <v>6000</v>
      </c>
      <c r="F91" s="37">
        <v>6000</v>
      </c>
      <c r="G91" s="37">
        <v>0</v>
      </c>
      <c r="H91" s="37">
        <v>0</v>
      </c>
      <c r="I91" s="64">
        <v>9700.01</v>
      </c>
      <c r="J91" s="64">
        <v>9700.01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3049.99</v>
      </c>
      <c r="T91" s="37">
        <f>849.99+1200+1000</f>
        <v>3049.99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</row>
    <row r="92" spans="1:71" x14ac:dyDescent="0.3">
      <c r="A92" s="45">
        <v>32354</v>
      </c>
      <c r="B92" s="16" t="s">
        <v>140</v>
      </c>
      <c r="C92" s="33">
        <v>0</v>
      </c>
      <c r="D92" s="33">
        <v>0</v>
      </c>
      <c r="E92" s="37">
        <v>0</v>
      </c>
      <c r="F92" s="37">
        <v>0</v>
      </c>
      <c r="G92" s="37">
        <v>0</v>
      </c>
      <c r="H92" s="37">
        <v>0</v>
      </c>
      <c r="I92" s="64">
        <v>2040</v>
      </c>
      <c r="J92" s="64">
        <v>2040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</row>
    <row r="93" spans="1:71" ht="36.75" x14ac:dyDescent="0.3">
      <c r="A93" s="45">
        <v>32355</v>
      </c>
      <c r="B93" s="17" t="s">
        <v>124</v>
      </c>
      <c r="C93" s="33">
        <v>17000</v>
      </c>
      <c r="D93" s="33">
        <v>17000</v>
      </c>
      <c r="E93" s="37">
        <v>0</v>
      </c>
      <c r="F93" s="37">
        <v>0</v>
      </c>
      <c r="G93" s="37">
        <v>0</v>
      </c>
      <c r="H93" s="37">
        <v>0</v>
      </c>
      <c r="I93" s="64">
        <v>3661.6800000000003</v>
      </c>
      <c r="J93" s="64">
        <v>3661.68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</row>
    <row r="94" spans="1:71" x14ac:dyDescent="0.3">
      <c r="A94" s="45">
        <v>32359</v>
      </c>
      <c r="B94" s="16" t="s">
        <v>120</v>
      </c>
      <c r="C94" s="33">
        <v>0</v>
      </c>
      <c r="D94" s="33">
        <v>0</v>
      </c>
      <c r="E94" s="37">
        <v>0</v>
      </c>
      <c r="F94" s="37">
        <v>0</v>
      </c>
      <c r="G94" s="37">
        <v>0</v>
      </c>
      <c r="H94" s="37">
        <v>0</v>
      </c>
      <c r="I94" s="64">
        <v>4000</v>
      </c>
      <c r="J94" s="64">
        <v>4000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</row>
    <row r="95" spans="1:71" s="13" customFormat="1" x14ac:dyDescent="0.3">
      <c r="A95" s="44">
        <v>3236</v>
      </c>
      <c r="B95" s="14" t="s">
        <v>32</v>
      </c>
      <c r="C95" s="56">
        <v>0</v>
      </c>
      <c r="D95" s="56">
        <v>0</v>
      </c>
      <c r="E95" s="59">
        <v>0</v>
      </c>
      <c r="F95" s="59">
        <v>0</v>
      </c>
      <c r="G95" s="34">
        <v>0</v>
      </c>
      <c r="H95" s="34">
        <v>0</v>
      </c>
      <c r="I95" s="63">
        <v>5835</v>
      </c>
      <c r="J95" s="63">
        <f>J96</f>
        <v>5835</v>
      </c>
      <c r="K95" s="34">
        <v>0</v>
      </c>
      <c r="L95" s="34">
        <v>0</v>
      </c>
      <c r="M95" s="59">
        <v>9920</v>
      </c>
      <c r="N95" s="59">
        <f>N97</f>
        <v>9920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</row>
    <row r="96" spans="1:71" ht="36.75" x14ac:dyDescent="0.3">
      <c r="A96" s="45">
        <v>32361</v>
      </c>
      <c r="B96" s="17" t="s">
        <v>93</v>
      </c>
      <c r="C96" s="33">
        <v>0</v>
      </c>
      <c r="D96" s="33">
        <v>0</v>
      </c>
      <c r="E96" s="37">
        <v>0</v>
      </c>
      <c r="F96" s="37">
        <v>0</v>
      </c>
      <c r="G96" s="37">
        <v>0</v>
      </c>
      <c r="H96" s="37">
        <v>0</v>
      </c>
      <c r="I96" s="64">
        <v>5835</v>
      </c>
      <c r="J96" s="64">
        <v>5835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</row>
    <row r="97" spans="1:71" x14ac:dyDescent="0.3">
      <c r="A97" s="45">
        <v>32363</v>
      </c>
      <c r="B97" s="16" t="s">
        <v>163</v>
      </c>
      <c r="C97" s="33">
        <v>0</v>
      </c>
      <c r="D97" s="33">
        <v>0</v>
      </c>
      <c r="E97" s="37">
        <v>0</v>
      </c>
      <c r="F97" s="37">
        <v>0</v>
      </c>
      <c r="G97" s="37">
        <v>0</v>
      </c>
      <c r="H97" s="37">
        <v>0</v>
      </c>
      <c r="I97" s="64">
        <v>0</v>
      </c>
      <c r="J97" s="64">
        <v>0</v>
      </c>
      <c r="K97" s="37">
        <v>0</v>
      </c>
      <c r="L97" s="37">
        <v>0</v>
      </c>
      <c r="M97" s="37">
        <v>9920</v>
      </c>
      <c r="N97" s="37">
        <v>9920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</row>
    <row r="98" spans="1:71" s="13" customFormat="1" x14ac:dyDescent="0.3">
      <c r="A98" s="44">
        <v>3237</v>
      </c>
      <c r="B98" s="14" t="s">
        <v>33</v>
      </c>
      <c r="C98" s="56">
        <v>14660.560000000001</v>
      </c>
      <c r="D98" s="56">
        <v>14660.560000000001</v>
      </c>
      <c r="E98" s="59">
        <v>0</v>
      </c>
      <c r="F98" s="59">
        <v>0</v>
      </c>
      <c r="G98" s="34">
        <v>0</v>
      </c>
      <c r="H98" s="34">
        <v>0</v>
      </c>
      <c r="I98" s="63">
        <v>76383.72</v>
      </c>
      <c r="J98" s="63">
        <f>J99+J100+J103</f>
        <v>69899.34</v>
      </c>
      <c r="K98" s="34">
        <v>0</v>
      </c>
      <c r="L98" s="34">
        <v>0</v>
      </c>
      <c r="M98" s="61">
        <v>100000</v>
      </c>
      <c r="N98" s="61">
        <f>N100</f>
        <v>83996.160000000003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</row>
    <row r="99" spans="1:71" x14ac:dyDescent="0.3">
      <c r="A99" s="45">
        <v>32371</v>
      </c>
      <c r="B99" s="16" t="s">
        <v>94</v>
      </c>
      <c r="C99" s="33">
        <v>0</v>
      </c>
      <c r="D99" s="33">
        <v>0</v>
      </c>
      <c r="E99" s="37">
        <v>0</v>
      </c>
      <c r="F99" s="37">
        <v>0</v>
      </c>
      <c r="G99" s="37">
        <v>0</v>
      </c>
      <c r="H99" s="37">
        <v>0</v>
      </c>
      <c r="I99" s="64">
        <v>13683.72</v>
      </c>
      <c r="J99" s="64">
        <v>13683.72</v>
      </c>
      <c r="K99" s="37">
        <v>0</v>
      </c>
      <c r="L99" s="37">
        <v>0</v>
      </c>
      <c r="M99" s="30">
        <v>0</v>
      </c>
      <c r="N99" s="30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</row>
    <row r="100" spans="1:71" x14ac:dyDescent="0.3">
      <c r="A100" s="45">
        <v>32372</v>
      </c>
      <c r="B100" s="16" t="s">
        <v>95</v>
      </c>
      <c r="C100" s="111">
        <v>14660.560000000001</v>
      </c>
      <c r="D100" s="111">
        <v>14660.560000000001</v>
      </c>
      <c r="E100" s="37">
        <v>0</v>
      </c>
      <c r="F100" s="37">
        <v>0</v>
      </c>
      <c r="G100" s="37">
        <v>0</v>
      </c>
      <c r="H100" s="37">
        <v>0</v>
      </c>
      <c r="I100" s="64">
        <v>62000</v>
      </c>
      <c r="J100" s="64">
        <v>55735.62</v>
      </c>
      <c r="K100" s="37">
        <v>0</v>
      </c>
      <c r="L100" s="37">
        <v>0</v>
      </c>
      <c r="M100" s="30">
        <v>100000</v>
      </c>
      <c r="N100" s="30">
        <v>83996.160000000003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</row>
    <row r="101" spans="1:71" ht="36.75" x14ac:dyDescent="0.3">
      <c r="A101" s="45">
        <v>32373</v>
      </c>
      <c r="B101" s="17" t="s">
        <v>96</v>
      </c>
      <c r="C101" s="33">
        <v>0</v>
      </c>
      <c r="D101" s="33">
        <v>0</v>
      </c>
      <c r="E101" s="37">
        <v>0</v>
      </c>
      <c r="F101" s="37">
        <v>0</v>
      </c>
      <c r="G101" s="37">
        <v>0</v>
      </c>
      <c r="H101" s="37">
        <v>0</v>
      </c>
      <c r="I101" s="64">
        <v>0</v>
      </c>
      <c r="J101" s="64">
        <v>0</v>
      </c>
      <c r="K101" s="37">
        <v>0</v>
      </c>
      <c r="L101" s="37">
        <v>0</v>
      </c>
      <c r="M101" s="30">
        <v>0</v>
      </c>
      <c r="N101" s="30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</row>
    <row r="102" spans="1:71" ht="36.75" x14ac:dyDescent="0.3">
      <c r="A102" s="45">
        <v>32377</v>
      </c>
      <c r="B102" s="17" t="s">
        <v>139</v>
      </c>
      <c r="C102" s="33">
        <v>0</v>
      </c>
      <c r="D102" s="33">
        <v>0</v>
      </c>
      <c r="E102" s="37">
        <v>0</v>
      </c>
      <c r="F102" s="37">
        <v>0</v>
      </c>
      <c r="G102" s="37">
        <v>0</v>
      </c>
      <c r="H102" s="37">
        <v>0</v>
      </c>
      <c r="I102" s="64">
        <v>0</v>
      </c>
      <c r="J102" s="64">
        <v>0</v>
      </c>
      <c r="K102" s="37">
        <v>0</v>
      </c>
      <c r="L102" s="37">
        <v>0</v>
      </c>
      <c r="M102" s="30">
        <v>0</v>
      </c>
      <c r="N102" s="30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</row>
    <row r="103" spans="1:71" ht="19.5" customHeight="1" x14ac:dyDescent="0.3">
      <c r="A103" s="45">
        <v>32379</v>
      </c>
      <c r="B103" s="16" t="s">
        <v>97</v>
      </c>
      <c r="C103" s="33">
        <v>0</v>
      </c>
      <c r="D103" s="33">
        <v>0</v>
      </c>
      <c r="E103" s="37">
        <v>0</v>
      </c>
      <c r="F103" s="37">
        <v>0</v>
      </c>
      <c r="G103" s="37">
        <v>0</v>
      </c>
      <c r="H103" s="37">
        <v>0</v>
      </c>
      <c r="I103" s="64">
        <v>700</v>
      </c>
      <c r="J103" s="64">
        <v>480</v>
      </c>
      <c r="K103" s="37">
        <v>0</v>
      </c>
      <c r="L103" s="37">
        <v>0</v>
      </c>
      <c r="M103" s="30">
        <v>0</v>
      </c>
      <c r="N103" s="30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</row>
    <row r="104" spans="1:71" s="13" customFormat="1" x14ac:dyDescent="0.3">
      <c r="A104" s="44">
        <v>3238</v>
      </c>
      <c r="B104" s="14" t="s">
        <v>34</v>
      </c>
      <c r="C104" s="56">
        <v>15000</v>
      </c>
      <c r="D104" s="56">
        <v>15000</v>
      </c>
      <c r="E104" s="59">
        <v>0</v>
      </c>
      <c r="F104" s="59">
        <v>0</v>
      </c>
      <c r="G104" s="34">
        <v>0</v>
      </c>
      <c r="H104" s="34">
        <v>0</v>
      </c>
      <c r="I104" s="63">
        <v>7000</v>
      </c>
      <c r="J104" s="63">
        <f>J107</f>
        <v>6025</v>
      </c>
      <c r="K104" s="34">
        <v>0</v>
      </c>
      <c r="L104" s="34">
        <v>0</v>
      </c>
      <c r="M104" s="61">
        <v>0</v>
      </c>
      <c r="N104" s="61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</row>
    <row r="105" spans="1:71" s="8" customFormat="1" x14ac:dyDescent="0.3">
      <c r="A105" s="46">
        <v>32381</v>
      </c>
      <c r="B105" s="18" t="s">
        <v>119</v>
      </c>
      <c r="C105" s="57">
        <v>0</v>
      </c>
      <c r="D105" s="57">
        <v>0</v>
      </c>
      <c r="E105" s="60">
        <v>0</v>
      </c>
      <c r="F105" s="60">
        <v>0</v>
      </c>
      <c r="G105" s="36">
        <v>0</v>
      </c>
      <c r="H105" s="36">
        <v>0</v>
      </c>
      <c r="I105" s="64">
        <v>0</v>
      </c>
      <c r="J105" s="64">
        <v>0</v>
      </c>
      <c r="K105" s="36">
        <v>0</v>
      </c>
      <c r="L105" s="36">
        <v>0</v>
      </c>
      <c r="M105" s="67">
        <v>0</v>
      </c>
      <c r="N105" s="67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</row>
    <row r="106" spans="1:71" x14ac:dyDescent="0.3">
      <c r="A106" s="45">
        <v>32382</v>
      </c>
      <c r="B106" s="16" t="s">
        <v>98</v>
      </c>
      <c r="C106" s="33">
        <v>0</v>
      </c>
      <c r="D106" s="33">
        <v>0</v>
      </c>
      <c r="E106" s="37">
        <v>0</v>
      </c>
      <c r="F106" s="37">
        <v>0</v>
      </c>
      <c r="G106" s="37">
        <v>0</v>
      </c>
      <c r="H106" s="37">
        <v>0</v>
      </c>
      <c r="I106" s="64">
        <v>0</v>
      </c>
      <c r="J106" s="64">
        <v>0</v>
      </c>
      <c r="K106" s="37">
        <v>0</v>
      </c>
      <c r="L106" s="37">
        <v>0</v>
      </c>
      <c r="M106" s="30">
        <v>0</v>
      </c>
      <c r="N106" s="30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</row>
    <row r="107" spans="1:71" x14ac:dyDescent="0.3">
      <c r="A107" s="45">
        <v>32389</v>
      </c>
      <c r="B107" s="16" t="s">
        <v>99</v>
      </c>
      <c r="C107" s="33">
        <v>15000</v>
      </c>
      <c r="D107" s="33">
        <v>15000</v>
      </c>
      <c r="E107" s="37">
        <v>0</v>
      </c>
      <c r="F107" s="37">
        <v>0</v>
      </c>
      <c r="G107" s="37">
        <v>0</v>
      </c>
      <c r="H107" s="37">
        <v>0</v>
      </c>
      <c r="I107" s="64">
        <v>7000</v>
      </c>
      <c r="J107" s="64">
        <v>6025</v>
      </c>
      <c r="K107" s="37">
        <v>0</v>
      </c>
      <c r="L107" s="37">
        <v>0</v>
      </c>
      <c r="M107" s="30">
        <v>0</v>
      </c>
      <c r="N107" s="30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</row>
    <row r="108" spans="1:71" s="13" customFormat="1" x14ac:dyDescent="0.3">
      <c r="A108" s="44">
        <v>3239</v>
      </c>
      <c r="B108" s="14" t="s">
        <v>35</v>
      </c>
      <c r="C108" s="56">
        <v>10000</v>
      </c>
      <c r="D108" s="56">
        <v>10000</v>
      </c>
      <c r="E108" s="59">
        <v>0</v>
      </c>
      <c r="F108" s="59">
        <v>0</v>
      </c>
      <c r="G108" s="34">
        <v>0</v>
      </c>
      <c r="H108" s="34">
        <v>0</v>
      </c>
      <c r="I108" s="63">
        <v>30384.25</v>
      </c>
      <c r="J108" s="63">
        <f>J109+J110+J111+J112+J114</f>
        <v>28410.15</v>
      </c>
      <c r="K108" s="34">
        <v>0</v>
      </c>
      <c r="L108" s="34">
        <v>0</v>
      </c>
      <c r="M108" s="59">
        <v>0</v>
      </c>
      <c r="N108" s="59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2500</v>
      </c>
      <c r="T108" s="34">
        <f>T110</f>
        <v>2500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</row>
    <row r="109" spans="1:71" ht="36.75" x14ac:dyDescent="0.3">
      <c r="A109" s="45">
        <v>32391</v>
      </c>
      <c r="B109" s="17" t="s">
        <v>107</v>
      </c>
      <c r="C109" s="33">
        <v>10000</v>
      </c>
      <c r="D109" s="33">
        <v>10000</v>
      </c>
      <c r="E109" s="37">
        <v>0</v>
      </c>
      <c r="F109" s="37">
        <v>0</v>
      </c>
      <c r="G109" s="37">
        <v>0</v>
      </c>
      <c r="H109" s="37">
        <v>0</v>
      </c>
      <c r="I109" s="64">
        <v>9000</v>
      </c>
      <c r="J109" s="64">
        <v>8556.9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</row>
    <row r="110" spans="1:71" x14ac:dyDescent="0.3">
      <c r="A110" s="45">
        <v>32392</v>
      </c>
      <c r="B110" s="16" t="s">
        <v>100</v>
      </c>
      <c r="C110" s="33">
        <v>0</v>
      </c>
      <c r="D110" s="33">
        <v>0</v>
      </c>
      <c r="E110" s="37">
        <v>0</v>
      </c>
      <c r="F110" s="37">
        <v>0</v>
      </c>
      <c r="G110" s="37">
        <v>0</v>
      </c>
      <c r="H110" s="37">
        <v>0</v>
      </c>
      <c r="I110" s="64">
        <v>1000</v>
      </c>
      <c r="J110" s="64">
        <v>1000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2500</v>
      </c>
      <c r="T110" s="37">
        <v>2500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</row>
    <row r="111" spans="1:71" x14ac:dyDescent="0.3">
      <c r="A111" s="45">
        <v>32394</v>
      </c>
      <c r="B111" s="16" t="s">
        <v>118</v>
      </c>
      <c r="C111" s="33">
        <v>0</v>
      </c>
      <c r="D111" s="33">
        <v>0</v>
      </c>
      <c r="E111" s="37">
        <v>0</v>
      </c>
      <c r="F111" s="37">
        <v>0</v>
      </c>
      <c r="G111" s="37">
        <v>0</v>
      </c>
      <c r="H111" s="37">
        <v>0</v>
      </c>
      <c r="I111" s="64">
        <v>1884.25</v>
      </c>
      <c r="J111" s="64">
        <v>1884.25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</row>
    <row r="112" spans="1:71" x14ac:dyDescent="0.3">
      <c r="A112" s="45">
        <v>32395</v>
      </c>
      <c r="B112" s="16" t="s">
        <v>125</v>
      </c>
      <c r="C112" s="33">
        <v>0</v>
      </c>
      <c r="D112" s="33">
        <v>0</v>
      </c>
      <c r="E112" s="37">
        <v>0</v>
      </c>
      <c r="F112" s="37">
        <v>0</v>
      </c>
      <c r="G112" s="37">
        <v>0</v>
      </c>
      <c r="H112" s="37">
        <v>0</v>
      </c>
      <c r="I112" s="64">
        <v>1500</v>
      </c>
      <c r="J112" s="64">
        <v>1470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</row>
    <row r="113" spans="1:71" x14ac:dyDescent="0.3">
      <c r="A113" s="45">
        <v>32396</v>
      </c>
      <c r="B113" s="16" t="s">
        <v>101</v>
      </c>
      <c r="C113" s="33">
        <v>0</v>
      </c>
      <c r="D113" s="33">
        <v>0</v>
      </c>
      <c r="E113" s="37">
        <v>0</v>
      </c>
      <c r="F113" s="37">
        <v>0</v>
      </c>
      <c r="G113" s="37">
        <v>0</v>
      </c>
      <c r="H113" s="37">
        <v>0</v>
      </c>
      <c r="I113" s="64">
        <v>0</v>
      </c>
      <c r="J113" s="64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</row>
    <row r="114" spans="1:71" ht="19.5" thickBot="1" x14ac:dyDescent="0.35">
      <c r="A114" s="43">
        <v>32399</v>
      </c>
      <c r="B114" s="12" t="s">
        <v>102</v>
      </c>
      <c r="C114" s="83">
        <v>0</v>
      </c>
      <c r="D114" s="83">
        <v>0</v>
      </c>
      <c r="E114" s="38">
        <v>0</v>
      </c>
      <c r="F114" s="38">
        <v>0</v>
      </c>
      <c r="G114" s="38">
        <v>0</v>
      </c>
      <c r="H114" s="38">
        <v>0</v>
      </c>
      <c r="I114" s="66">
        <v>17000</v>
      </c>
      <c r="J114" s="66">
        <v>15499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</row>
    <row r="115" spans="1:71" s="9" customFormat="1" ht="19.5" thickBot="1" x14ac:dyDescent="0.35">
      <c r="A115" s="39">
        <v>324</v>
      </c>
      <c r="B115" s="40" t="s">
        <v>18</v>
      </c>
      <c r="C115" s="75">
        <v>0</v>
      </c>
      <c r="D115" s="75">
        <v>0</v>
      </c>
      <c r="E115" s="62">
        <v>11000</v>
      </c>
      <c r="F115" s="62">
        <f>F116</f>
        <v>11000</v>
      </c>
      <c r="G115" s="41">
        <v>0</v>
      </c>
      <c r="H115" s="41">
        <v>0</v>
      </c>
      <c r="I115" s="86">
        <v>42053.04</v>
      </c>
      <c r="J115" s="86">
        <f>J116</f>
        <v>39337.25</v>
      </c>
      <c r="K115" s="41">
        <v>0</v>
      </c>
      <c r="L115" s="41">
        <v>0</v>
      </c>
      <c r="M115" s="62">
        <v>0</v>
      </c>
      <c r="N115" s="62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</row>
    <row r="116" spans="1:71" s="13" customFormat="1" x14ac:dyDescent="0.3">
      <c r="A116" s="76">
        <v>3241</v>
      </c>
      <c r="B116" s="89" t="s">
        <v>18</v>
      </c>
      <c r="C116" s="78">
        <v>0</v>
      </c>
      <c r="D116" s="78">
        <v>0</v>
      </c>
      <c r="E116" s="84">
        <v>11000</v>
      </c>
      <c r="F116" s="84">
        <f>F118</f>
        <v>11000</v>
      </c>
      <c r="G116" s="85">
        <v>0</v>
      </c>
      <c r="H116" s="85">
        <v>0</v>
      </c>
      <c r="I116" s="80">
        <v>42053.04</v>
      </c>
      <c r="J116" s="80">
        <f>J117+J118</f>
        <v>39337.25</v>
      </c>
      <c r="K116" s="85">
        <v>0</v>
      </c>
      <c r="L116" s="85">
        <v>0</v>
      </c>
      <c r="M116" s="84">
        <v>0</v>
      </c>
      <c r="N116" s="84">
        <v>0</v>
      </c>
      <c r="O116" s="85">
        <v>0</v>
      </c>
      <c r="P116" s="85">
        <v>0</v>
      </c>
      <c r="Q116" s="85">
        <v>0</v>
      </c>
      <c r="R116" s="85">
        <v>0</v>
      </c>
      <c r="S116" s="85">
        <v>0</v>
      </c>
      <c r="T116" s="85">
        <v>0</v>
      </c>
      <c r="U116" s="85">
        <v>0</v>
      </c>
      <c r="V116" s="85">
        <v>0</v>
      </c>
      <c r="W116" s="85">
        <v>0</v>
      </c>
      <c r="X116" s="85">
        <v>0</v>
      </c>
      <c r="Y116" s="85">
        <v>0</v>
      </c>
      <c r="Z116" s="85">
        <v>0</v>
      </c>
      <c r="AA116" s="85">
        <v>0</v>
      </c>
      <c r="AB116" s="85">
        <v>0</v>
      </c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x14ac:dyDescent="0.3">
      <c r="A117" s="45">
        <v>32411</v>
      </c>
      <c r="B117" s="16" t="s">
        <v>108</v>
      </c>
      <c r="C117" s="33">
        <v>0</v>
      </c>
      <c r="D117" s="33">
        <v>0</v>
      </c>
      <c r="E117" s="37">
        <v>0</v>
      </c>
      <c r="F117" s="37">
        <v>0</v>
      </c>
      <c r="G117" s="37">
        <v>0</v>
      </c>
      <c r="H117" s="37">
        <v>0</v>
      </c>
      <c r="I117" s="64">
        <v>2053.0400000000009</v>
      </c>
      <c r="J117" s="64">
        <v>2053.04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</row>
    <row r="118" spans="1:71" ht="19.5" thickBot="1" x14ac:dyDescent="0.35">
      <c r="A118" s="43">
        <v>32412</v>
      </c>
      <c r="B118" s="12" t="s">
        <v>117</v>
      </c>
      <c r="C118" s="83">
        <v>0</v>
      </c>
      <c r="D118" s="83">
        <v>0</v>
      </c>
      <c r="E118" s="38">
        <v>11000</v>
      </c>
      <c r="F118" s="38">
        <v>11000</v>
      </c>
      <c r="G118" s="38">
        <v>0</v>
      </c>
      <c r="H118" s="38">
        <v>0</v>
      </c>
      <c r="I118" s="66">
        <v>40000</v>
      </c>
      <c r="J118" s="66">
        <v>37284.21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</row>
    <row r="119" spans="1:71" s="9" customFormat="1" ht="37.5" thickBot="1" x14ac:dyDescent="0.35">
      <c r="A119" s="39">
        <v>329</v>
      </c>
      <c r="B119" s="81" t="s">
        <v>1</v>
      </c>
      <c r="C119" s="75">
        <v>14000</v>
      </c>
      <c r="D119" s="75">
        <v>14000</v>
      </c>
      <c r="E119" s="62">
        <v>0</v>
      </c>
      <c r="F119" s="62">
        <v>0</v>
      </c>
      <c r="G119" s="41">
        <v>0</v>
      </c>
      <c r="H119" s="41">
        <v>0</v>
      </c>
      <c r="I119" s="86">
        <v>33487.78</v>
      </c>
      <c r="J119" s="86">
        <f>J120+J124+J126+J128+J135</f>
        <v>24574.28</v>
      </c>
      <c r="K119" s="41">
        <v>0</v>
      </c>
      <c r="L119" s="41">
        <v>0</v>
      </c>
      <c r="M119" s="62">
        <v>41843.75</v>
      </c>
      <c r="N119" s="62">
        <f>N128+N133</f>
        <v>41468.75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</row>
    <row r="120" spans="1:71" s="21" customFormat="1" x14ac:dyDescent="0.3">
      <c r="A120" s="76">
        <v>3292</v>
      </c>
      <c r="B120" s="77" t="s">
        <v>45</v>
      </c>
      <c r="C120" s="78">
        <v>0</v>
      </c>
      <c r="D120" s="78">
        <v>0</v>
      </c>
      <c r="E120" s="84">
        <v>0</v>
      </c>
      <c r="F120" s="84">
        <v>0</v>
      </c>
      <c r="G120" s="85">
        <v>0</v>
      </c>
      <c r="H120" s="85">
        <v>0</v>
      </c>
      <c r="I120" s="80">
        <v>8262.7799999999988</v>
      </c>
      <c r="J120" s="80">
        <f>J121+J122</f>
        <v>8904.1</v>
      </c>
      <c r="K120" s="85">
        <v>0</v>
      </c>
      <c r="L120" s="85">
        <v>0</v>
      </c>
      <c r="M120" s="84">
        <v>0</v>
      </c>
      <c r="N120" s="84">
        <v>0</v>
      </c>
      <c r="O120" s="85">
        <v>0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</v>
      </c>
      <c r="Y120" s="85">
        <v>0</v>
      </c>
      <c r="Z120" s="85">
        <v>0</v>
      </c>
      <c r="AA120" s="85">
        <v>0</v>
      </c>
      <c r="AB120" s="85">
        <v>0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</row>
    <row r="121" spans="1:71" s="10" customFormat="1" ht="36.75" x14ac:dyDescent="0.3">
      <c r="A121" s="46">
        <v>32921</v>
      </c>
      <c r="B121" s="19" t="s">
        <v>115</v>
      </c>
      <c r="C121" s="57">
        <v>0</v>
      </c>
      <c r="D121" s="57">
        <v>0</v>
      </c>
      <c r="E121" s="60">
        <v>0</v>
      </c>
      <c r="F121" s="60">
        <v>0</v>
      </c>
      <c r="G121" s="36">
        <v>0</v>
      </c>
      <c r="H121" s="36">
        <v>0</v>
      </c>
      <c r="I121" s="64">
        <v>2053.04</v>
      </c>
      <c r="J121" s="64">
        <v>2694.36</v>
      </c>
      <c r="K121" s="36">
        <v>0</v>
      </c>
      <c r="L121" s="36">
        <v>0</v>
      </c>
      <c r="M121" s="60">
        <v>0</v>
      </c>
      <c r="N121" s="60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</row>
    <row r="122" spans="1:71" s="10" customFormat="1" x14ac:dyDescent="0.3">
      <c r="A122" s="46">
        <v>32922</v>
      </c>
      <c r="B122" s="19" t="s">
        <v>116</v>
      </c>
      <c r="C122" s="57">
        <v>0</v>
      </c>
      <c r="D122" s="57">
        <v>0</v>
      </c>
      <c r="E122" s="60">
        <v>0</v>
      </c>
      <c r="F122" s="60">
        <v>0</v>
      </c>
      <c r="G122" s="36">
        <v>0</v>
      </c>
      <c r="H122" s="36">
        <v>0</v>
      </c>
      <c r="I122" s="64">
        <v>6209.74</v>
      </c>
      <c r="J122" s="64">
        <v>6209.74</v>
      </c>
      <c r="K122" s="36">
        <v>0</v>
      </c>
      <c r="L122" s="36">
        <v>0</v>
      </c>
      <c r="M122" s="60">
        <v>0</v>
      </c>
      <c r="N122" s="60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</row>
    <row r="123" spans="1:71" s="9" customFormat="1" x14ac:dyDescent="0.3">
      <c r="A123" s="52">
        <v>32923</v>
      </c>
      <c r="B123" s="48" t="s">
        <v>103</v>
      </c>
      <c r="C123" s="50">
        <v>0</v>
      </c>
      <c r="D123" s="50">
        <v>0</v>
      </c>
      <c r="E123" s="49">
        <v>0</v>
      </c>
      <c r="F123" s="49">
        <v>0</v>
      </c>
      <c r="G123" s="49">
        <v>0</v>
      </c>
      <c r="H123" s="49">
        <v>0</v>
      </c>
      <c r="I123" s="64">
        <v>0</v>
      </c>
      <c r="J123" s="64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37">
        <v>0</v>
      </c>
      <c r="AB123" s="37">
        <v>0</v>
      </c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</row>
    <row r="124" spans="1:71" s="21" customFormat="1" x14ac:dyDescent="0.3">
      <c r="A124" s="44">
        <v>3293</v>
      </c>
      <c r="B124" s="15" t="s">
        <v>36</v>
      </c>
      <c r="C124" s="56">
        <v>10000</v>
      </c>
      <c r="D124" s="56">
        <v>10000</v>
      </c>
      <c r="E124" s="59">
        <v>0</v>
      </c>
      <c r="F124" s="59">
        <v>0</v>
      </c>
      <c r="G124" s="34">
        <v>0</v>
      </c>
      <c r="H124" s="34">
        <v>0</v>
      </c>
      <c r="I124" s="63">
        <v>9900</v>
      </c>
      <c r="J124" s="63">
        <f>J125</f>
        <v>8826.3700000000008</v>
      </c>
      <c r="K124" s="34">
        <v>0</v>
      </c>
      <c r="L124" s="34">
        <v>0</v>
      </c>
      <c r="M124" s="59">
        <v>0</v>
      </c>
      <c r="N124" s="59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</row>
    <row r="125" spans="1:71" s="9" customFormat="1" x14ac:dyDescent="0.3">
      <c r="A125" s="45">
        <v>32931</v>
      </c>
      <c r="B125" s="17" t="s">
        <v>36</v>
      </c>
      <c r="C125" s="33">
        <v>10000</v>
      </c>
      <c r="D125" s="33">
        <v>10000</v>
      </c>
      <c r="E125" s="37">
        <v>0</v>
      </c>
      <c r="F125" s="37">
        <v>0</v>
      </c>
      <c r="G125" s="37">
        <v>0</v>
      </c>
      <c r="H125" s="37">
        <v>0</v>
      </c>
      <c r="I125" s="64">
        <v>9900</v>
      </c>
      <c r="J125" s="64">
        <v>8826.3700000000008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</row>
    <row r="126" spans="1:71" s="13" customFormat="1" x14ac:dyDescent="0.3">
      <c r="A126" s="44">
        <v>3294</v>
      </c>
      <c r="B126" s="15" t="s">
        <v>37</v>
      </c>
      <c r="C126" s="56">
        <v>4000</v>
      </c>
      <c r="D126" s="56">
        <v>4000</v>
      </c>
      <c r="E126" s="59">
        <v>0</v>
      </c>
      <c r="F126" s="59">
        <v>0</v>
      </c>
      <c r="G126" s="34">
        <v>0</v>
      </c>
      <c r="H126" s="34">
        <v>0</v>
      </c>
      <c r="I126" s="63">
        <v>8100</v>
      </c>
      <c r="J126" s="63">
        <f>J127</f>
        <v>1900</v>
      </c>
      <c r="K126" s="34">
        <v>0</v>
      </c>
      <c r="L126" s="34">
        <v>0</v>
      </c>
      <c r="M126" s="59">
        <v>0</v>
      </c>
      <c r="N126" s="59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</row>
    <row r="127" spans="1:71" x14ac:dyDescent="0.3">
      <c r="A127" s="45">
        <v>32941</v>
      </c>
      <c r="B127" s="17" t="s">
        <v>104</v>
      </c>
      <c r="C127" s="33">
        <v>4000</v>
      </c>
      <c r="D127" s="33">
        <v>4000</v>
      </c>
      <c r="E127" s="37">
        <v>0</v>
      </c>
      <c r="F127" s="37">
        <v>0</v>
      </c>
      <c r="G127" s="37">
        <v>0</v>
      </c>
      <c r="H127" s="37">
        <v>0</v>
      </c>
      <c r="I127" s="64">
        <v>8100</v>
      </c>
      <c r="J127" s="64">
        <v>1900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</row>
    <row r="128" spans="1:71" s="13" customFormat="1" x14ac:dyDescent="0.3">
      <c r="A128" s="44">
        <v>3295</v>
      </c>
      <c r="B128" s="22" t="s">
        <v>46</v>
      </c>
      <c r="C128" s="56">
        <v>0</v>
      </c>
      <c r="D128" s="56">
        <v>0</v>
      </c>
      <c r="E128" s="59">
        <v>0</v>
      </c>
      <c r="F128" s="59">
        <v>0</v>
      </c>
      <c r="G128" s="34">
        <v>0</v>
      </c>
      <c r="H128" s="34">
        <v>0</v>
      </c>
      <c r="I128" s="63">
        <v>2225</v>
      </c>
      <c r="J128" s="63">
        <f>J129+J130+J132</f>
        <v>1987.55</v>
      </c>
      <c r="K128" s="34">
        <v>0</v>
      </c>
      <c r="L128" s="34">
        <v>0</v>
      </c>
      <c r="M128" s="59">
        <v>24500</v>
      </c>
      <c r="N128" s="59">
        <f>N129+N131</f>
        <v>24125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</row>
    <row r="129" spans="1:71" s="8" customFormat="1" ht="17.25" customHeight="1" x14ac:dyDescent="0.3">
      <c r="A129" s="46">
        <v>32952</v>
      </c>
      <c r="B129" s="51" t="s">
        <v>142</v>
      </c>
      <c r="C129" s="57">
        <v>0</v>
      </c>
      <c r="D129" s="57">
        <v>0</v>
      </c>
      <c r="E129" s="60">
        <v>0</v>
      </c>
      <c r="F129" s="60">
        <v>0</v>
      </c>
      <c r="G129" s="36">
        <v>0</v>
      </c>
      <c r="H129" s="36">
        <v>0</v>
      </c>
      <c r="I129" s="65">
        <v>100</v>
      </c>
      <c r="J129" s="65">
        <v>100</v>
      </c>
      <c r="K129" s="36">
        <v>0</v>
      </c>
      <c r="L129" s="36">
        <v>0</v>
      </c>
      <c r="M129" s="60">
        <v>3500</v>
      </c>
      <c r="N129" s="60">
        <v>3500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</row>
    <row r="130" spans="1:71" s="8" customFormat="1" x14ac:dyDescent="0.3">
      <c r="A130" s="46">
        <v>32953</v>
      </c>
      <c r="B130" s="51" t="s">
        <v>114</v>
      </c>
      <c r="C130" s="57">
        <v>0</v>
      </c>
      <c r="D130" s="57">
        <v>0</v>
      </c>
      <c r="E130" s="60">
        <v>0</v>
      </c>
      <c r="F130" s="60">
        <v>0</v>
      </c>
      <c r="G130" s="36">
        <v>0</v>
      </c>
      <c r="H130" s="36">
        <v>0</v>
      </c>
      <c r="I130" s="64">
        <v>1125</v>
      </c>
      <c r="J130" s="64">
        <v>1125</v>
      </c>
      <c r="K130" s="36">
        <v>0</v>
      </c>
      <c r="L130" s="36">
        <v>0</v>
      </c>
      <c r="M130" s="60">
        <v>0</v>
      </c>
      <c r="N130" s="60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</row>
    <row r="131" spans="1:71" s="8" customFormat="1" x14ac:dyDescent="0.3">
      <c r="A131" s="46">
        <v>32955</v>
      </c>
      <c r="B131" s="51" t="s">
        <v>130</v>
      </c>
      <c r="C131" s="57">
        <v>0</v>
      </c>
      <c r="D131" s="57">
        <v>0</v>
      </c>
      <c r="E131" s="60">
        <v>0</v>
      </c>
      <c r="F131" s="60">
        <v>0</v>
      </c>
      <c r="G131" s="36">
        <v>0</v>
      </c>
      <c r="H131" s="36">
        <v>0</v>
      </c>
      <c r="I131" s="65">
        <v>0</v>
      </c>
      <c r="J131" s="65">
        <v>0</v>
      </c>
      <c r="K131" s="36">
        <v>0</v>
      </c>
      <c r="L131" s="36">
        <v>0</v>
      </c>
      <c r="M131" s="60">
        <v>21000</v>
      </c>
      <c r="N131" s="60">
        <v>20625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</row>
    <row r="132" spans="1:71" s="8" customFormat="1" x14ac:dyDescent="0.3">
      <c r="A132" s="46">
        <v>32959</v>
      </c>
      <c r="B132" s="51" t="s">
        <v>143</v>
      </c>
      <c r="C132" s="57">
        <v>0</v>
      </c>
      <c r="D132" s="57">
        <v>0</v>
      </c>
      <c r="E132" s="60">
        <v>0</v>
      </c>
      <c r="F132" s="60">
        <v>0</v>
      </c>
      <c r="G132" s="36">
        <v>0</v>
      </c>
      <c r="H132" s="36">
        <v>0</v>
      </c>
      <c r="I132" s="65">
        <v>1000</v>
      </c>
      <c r="J132" s="65">
        <v>762.55</v>
      </c>
      <c r="K132" s="36">
        <v>0</v>
      </c>
      <c r="L132" s="36">
        <v>0</v>
      </c>
      <c r="M132" s="60">
        <v>0</v>
      </c>
      <c r="N132" s="60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</row>
    <row r="133" spans="1:71" s="13" customFormat="1" x14ac:dyDescent="0.3">
      <c r="A133" s="44">
        <v>3296</v>
      </c>
      <c r="B133" s="22" t="s">
        <v>144</v>
      </c>
      <c r="C133" s="56">
        <v>0</v>
      </c>
      <c r="D133" s="56">
        <v>0</v>
      </c>
      <c r="E133" s="59">
        <v>0</v>
      </c>
      <c r="F133" s="59">
        <v>0</v>
      </c>
      <c r="G133" s="34">
        <v>0</v>
      </c>
      <c r="H133" s="34">
        <v>0</v>
      </c>
      <c r="I133" s="63">
        <v>0</v>
      </c>
      <c r="J133" s="63">
        <v>0</v>
      </c>
      <c r="K133" s="34">
        <v>0</v>
      </c>
      <c r="L133" s="34">
        <v>0</v>
      </c>
      <c r="M133" s="59">
        <v>17343.75</v>
      </c>
      <c r="N133" s="59">
        <f>N134</f>
        <v>17343.75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</row>
    <row r="134" spans="1:71" s="8" customFormat="1" ht="17.25" customHeight="1" x14ac:dyDescent="0.3">
      <c r="A134" s="46">
        <v>32961</v>
      </c>
      <c r="B134" s="51" t="s">
        <v>144</v>
      </c>
      <c r="C134" s="57">
        <v>0</v>
      </c>
      <c r="D134" s="57">
        <v>0</v>
      </c>
      <c r="E134" s="60">
        <v>0</v>
      </c>
      <c r="F134" s="60">
        <v>0</v>
      </c>
      <c r="G134" s="36">
        <v>0</v>
      </c>
      <c r="H134" s="36">
        <v>0</v>
      </c>
      <c r="I134" s="65">
        <v>0</v>
      </c>
      <c r="J134" s="65">
        <v>0</v>
      </c>
      <c r="K134" s="36">
        <v>0</v>
      </c>
      <c r="L134" s="36">
        <v>0</v>
      </c>
      <c r="M134" s="60">
        <v>17343.75</v>
      </c>
      <c r="N134" s="60">
        <v>17343.75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</row>
    <row r="135" spans="1:71" s="13" customFormat="1" ht="36.75" x14ac:dyDescent="0.3">
      <c r="A135" s="44">
        <v>3299</v>
      </c>
      <c r="B135" s="15" t="s">
        <v>1</v>
      </c>
      <c r="C135" s="56">
        <v>0</v>
      </c>
      <c r="D135" s="56">
        <v>0</v>
      </c>
      <c r="E135" s="59">
        <v>0</v>
      </c>
      <c r="F135" s="59">
        <v>0</v>
      </c>
      <c r="G135" s="34">
        <v>0</v>
      </c>
      <c r="H135" s="34">
        <v>0</v>
      </c>
      <c r="I135" s="63">
        <v>5000</v>
      </c>
      <c r="J135" s="63">
        <f>J137</f>
        <v>2956.26</v>
      </c>
      <c r="K135" s="34">
        <v>0</v>
      </c>
      <c r="L135" s="34">
        <v>0</v>
      </c>
      <c r="M135" s="59">
        <v>0</v>
      </c>
      <c r="N135" s="59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</row>
    <row r="136" spans="1:71" ht="36.75" x14ac:dyDescent="0.3">
      <c r="A136" s="45">
        <v>32991</v>
      </c>
      <c r="B136" s="17" t="s">
        <v>106</v>
      </c>
      <c r="C136" s="33">
        <v>0</v>
      </c>
      <c r="D136" s="33">
        <v>0</v>
      </c>
      <c r="E136" s="37">
        <v>0</v>
      </c>
      <c r="F136" s="37">
        <v>0</v>
      </c>
      <c r="G136" s="37">
        <v>0</v>
      </c>
      <c r="H136" s="37">
        <v>0</v>
      </c>
      <c r="I136" s="64">
        <v>0</v>
      </c>
      <c r="J136" s="64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</row>
    <row r="137" spans="1:71" ht="37.5" thickBot="1" x14ac:dyDescent="0.35">
      <c r="A137" s="43">
        <v>32999</v>
      </c>
      <c r="B137" s="82" t="s">
        <v>1</v>
      </c>
      <c r="C137" s="83">
        <v>0</v>
      </c>
      <c r="D137" s="83">
        <v>0</v>
      </c>
      <c r="E137" s="38">
        <v>0</v>
      </c>
      <c r="F137" s="38">
        <v>0</v>
      </c>
      <c r="G137" s="38">
        <v>0</v>
      </c>
      <c r="H137" s="38">
        <v>0</v>
      </c>
      <c r="I137" s="66">
        <v>5000</v>
      </c>
      <c r="J137" s="66">
        <v>2956.26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</row>
    <row r="138" spans="1:71" ht="19.5" thickBot="1" x14ac:dyDescent="0.35">
      <c r="A138" s="39">
        <v>34</v>
      </c>
      <c r="B138" s="40" t="s">
        <v>4</v>
      </c>
      <c r="C138" s="75">
        <v>3901.94</v>
      </c>
      <c r="D138" s="75">
        <v>3901.94</v>
      </c>
      <c r="E138" s="62">
        <v>0</v>
      </c>
      <c r="F138" s="62">
        <v>0</v>
      </c>
      <c r="G138" s="41">
        <v>0</v>
      </c>
      <c r="H138" s="41">
        <v>0</v>
      </c>
      <c r="I138" s="86">
        <v>2027.2000000000003</v>
      </c>
      <c r="J138" s="86">
        <f>J139</f>
        <v>1268.52</v>
      </c>
      <c r="K138" s="41">
        <v>0</v>
      </c>
      <c r="L138" s="41">
        <v>0</v>
      </c>
      <c r="M138" s="62">
        <v>10349.4</v>
      </c>
      <c r="N138" s="62">
        <f>N139</f>
        <v>10349.400000000001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</row>
    <row r="139" spans="1:71" s="9" customFormat="1" ht="19.5" thickBot="1" x14ac:dyDescent="0.35">
      <c r="A139" s="39">
        <v>343</v>
      </c>
      <c r="B139" s="40" t="s">
        <v>5</v>
      </c>
      <c r="C139" s="75">
        <v>3901.94</v>
      </c>
      <c r="D139" s="75">
        <v>3901.94</v>
      </c>
      <c r="E139" s="62">
        <v>0</v>
      </c>
      <c r="F139" s="62">
        <v>0</v>
      </c>
      <c r="G139" s="41">
        <v>0</v>
      </c>
      <c r="H139" s="41">
        <v>0</v>
      </c>
      <c r="I139" s="86">
        <v>2027.2000000000003</v>
      </c>
      <c r="J139" s="86">
        <f>J140+J143+J144</f>
        <v>1268.52</v>
      </c>
      <c r="K139" s="41">
        <v>0</v>
      </c>
      <c r="L139" s="41">
        <v>0</v>
      </c>
      <c r="M139" s="62">
        <v>10349.4</v>
      </c>
      <c r="N139" s="62">
        <f>N144</f>
        <v>10349.400000000001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</row>
    <row r="140" spans="1:71" s="21" customFormat="1" x14ac:dyDescent="0.3">
      <c r="A140" s="76">
        <v>3431</v>
      </c>
      <c r="B140" s="89" t="s">
        <v>38</v>
      </c>
      <c r="C140" s="78">
        <v>3901.94</v>
      </c>
      <c r="D140" s="78">
        <v>3901.94</v>
      </c>
      <c r="E140" s="84">
        <v>0</v>
      </c>
      <c r="F140" s="84">
        <v>0</v>
      </c>
      <c r="G140" s="85">
        <v>0</v>
      </c>
      <c r="H140" s="85">
        <v>0</v>
      </c>
      <c r="I140" s="80">
        <v>2000</v>
      </c>
      <c r="J140" s="80">
        <f>J141</f>
        <v>1241.32</v>
      </c>
      <c r="K140" s="85">
        <v>0</v>
      </c>
      <c r="L140" s="85">
        <v>0</v>
      </c>
      <c r="M140" s="84">
        <v>0</v>
      </c>
      <c r="N140" s="84">
        <v>0</v>
      </c>
      <c r="O140" s="85">
        <v>0</v>
      </c>
      <c r="P140" s="85">
        <v>0</v>
      </c>
      <c r="Q140" s="85">
        <v>0</v>
      </c>
      <c r="R140" s="85">
        <v>0</v>
      </c>
      <c r="S140" s="85">
        <v>0</v>
      </c>
      <c r="T140" s="85">
        <v>0</v>
      </c>
      <c r="U140" s="85">
        <v>0</v>
      </c>
      <c r="V140" s="85">
        <v>0</v>
      </c>
      <c r="W140" s="85">
        <v>0</v>
      </c>
      <c r="X140" s="85">
        <v>0</v>
      </c>
      <c r="Y140" s="85">
        <v>0</v>
      </c>
      <c r="Z140" s="85">
        <v>0</v>
      </c>
      <c r="AA140" s="107">
        <v>0</v>
      </c>
      <c r="AB140" s="107">
        <v>0</v>
      </c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</row>
    <row r="141" spans="1:71" s="9" customFormat="1" x14ac:dyDescent="0.3">
      <c r="A141" s="45">
        <v>34311</v>
      </c>
      <c r="B141" s="16" t="s">
        <v>105</v>
      </c>
      <c r="C141" s="33">
        <v>3901.94</v>
      </c>
      <c r="D141" s="33">
        <v>3901.94</v>
      </c>
      <c r="E141" s="37">
        <v>0</v>
      </c>
      <c r="F141" s="37">
        <v>0</v>
      </c>
      <c r="G141" s="37">
        <v>0</v>
      </c>
      <c r="H141" s="37">
        <v>0</v>
      </c>
      <c r="I141" s="64">
        <v>2000</v>
      </c>
      <c r="J141" s="64">
        <v>1241.32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145">
        <v>0</v>
      </c>
      <c r="AB141" s="145">
        <v>0</v>
      </c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</row>
    <row r="142" spans="1:71" s="9" customFormat="1" x14ac:dyDescent="0.3">
      <c r="A142" s="45">
        <v>34312</v>
      </c>
      <c r="B142" s="16" t="s">
        <v>137</v>
      </c>
      <c r="C142" s="33">
        <v>0</v>
      </c>
      <c r="D142" s="33">
        <v>0</v>
      </c>
      <c r="E142" s="37">
        <v>0</v>
      </c>
      <c r="F142" s="37">
        <v>0</v>
      </c>
      <c r="G142" s="37">
        <v>0</v>
      </c>
      <c r="H142" s="37">
        <v>0</v>
      </c>
      <c r="I142" s="64">
        <v>0</v>
      </c>
      <c r="J142" s="64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145">
        <v>0</v>
      </c>
      <c r="AB142" s="145">
        <v>0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</row>
    <row r="143" spans="1:71" s="21" customFormat="1" x14ac:dyDescent="0.3">
      <c r="A143" s="44">
        <v>3432</v>
      </c>
      <c r="B143" s="14" t="s">
        <v>55</v>
      </c>
      <c r="C143" s="56">
        <v>0</v>
      </c>
      <c r="D143" s="56">
        <v>0</v>
      </c>
      <c r="E143" s="59">
        <v>0</v>
      </c>
      <c r="F143" s="59">
        <v>0</v>
      </c>
      <c r="G143" s="34">
        <v>0</v>
      </c>
      <c r="H143" s="34">
        <v>0</v>
      </c>
      <c r="I143" s="63">
        <v>26.649999999999977</v>
      </c>
      <c r="J143" s="63">
        <v>26.65</v>
      </c>
      <c r="K143" s="34">
        <v>0</v>
      </c>
      <c r="L143" s="34">
        <v>0</v>
      </c>
      <c r="M143" s="59">
        <v>0</v>
      </c>
      <c r="N143" s="59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131">
        <v>0</v>
      </c>
      <c r="AB143" s="131">
        <v>0</v>
      </c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</row>
    <row r="144" spans="1:71" s="21" customFormat="1" x14ac:dyDescent="0.3">
      <c r="A144" s="44">
        <v>3433</v>
      </c>
      <c r="B144" s="14" t="s">
        <v>44</v>
      </c>
      <c r="C144" s="56">
        <v>0</v>
      </c>
      <c r="D144" s="56">
        <v>0</v>
      </c>
      <c r="E144" s="59">
        <v>0</v>
      </c>
      <c r="F144" s="59">
        <v>0</v>
      </c>
      <c r="G144" s="34">
        <v>0</v>
      </c>
      <c r="H144" s="34">
        <v>0</v>
      </c>
      <c r="I144" s="63">
        <v>0.55000000000001137</v>
      </c>
      <c r="J144" s="63">
        <f>J147</f>
        <v>0.55000000000000004</v>
      </c>
      <c r="K144" s="34">
        <v>0</v>
      </c>
      <c r="L144" s="34">
        <v>0</v>
      </c>
      <c r="M144" s="59">
        <v>10349.4</v>
      </c>
      <c r="N144" s="59">
        <f>N145+N146+N147</f>
        <v>10349.400000000001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131">
        <v>0</v>
      </c>
      <c r="AB144" s="131">
        <v>0</v>
      </c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</row>
    <row r="145" spans="1:71" s="10" customFormat="1" x14ac:dyDescent="0.3">
      <c r="A145" s="46">
        <v>34331</v>
      </c>
      <c r="B145" s="18" t="s">
        <v>151</v>
      </c>
      <c r="C145" s="57">
        <v>0</v>
      </c>
      <c r="D145" s="57">
        <v>0</v>
      </c>
      <c r="E145" s="60">
        <v>0</v>
      </c>
      <c r="F145" s="60">
        <v>0</v>
      </c>
      <c r="G145" s="36">
        <v>0</v>
      </c>
      <c r="H145" s="36">
        <v>0</v>
      </c>
      <c r="I145" s="65">
        <v>0</v>
      </c>
      <c r="J145" s="65">
        <v>0</v>
      </c>
      <c r="K145" s="36">
        <v>0</v>
      </c>
      <c r="L145" s="36">
        <v>0</v>
      </c>
      <c r="M145" s="60">
        <v>167.13</v>
      </c>
      <c r="N145" s="60">
        <v>167.13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125">
        <v>0</v>
      </c>
      <c r="AB145" s="125">
        <v>0</v>
      </c>
    </row>
    <row r="146" spans="1:71" s="10" customFormat="1" x14ac:dyDescent="0.3">
      <c r="A146" s="46">
        <v>34332</v>
      </c>
      <c r="B146" s="18" t="s">
        <v>152</v>
      </c>
      <c r="C146" s="57">
        <v>0</v>
      </c>
      <c r="D146" s="57">
        <v>0</v>
      </c>
      <c r="E146" s="60">
        <v>0</v>
      </c>
      <c r="F146" s="60">
        <v>0</v>
      </c>
      <c r="G146" s="36">
        <v>0</v>
      </c>
      <c r="H146" s="36">
        <v>0</v>
      </c>
      <c r="I146" s="65">
        <v>0</v>
      </c>
      <c r="J146" s="65">
        <v>0</v>
      </c>
      <c r="K146" s="36">
        <v>0</v>
      </c>
      <c r="L146" s="36">
        <v>0</v>
      </c>
      <c r="M146" s="60">
        <v>3633.55</v>
      </c>
      <c r="N146" s="60">
        <v>3633.55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125">
        <v>0</v>
      </c>
      <c r="AB146" s="125">
        <v>0</v>
      </c>
    </row>
    <row r="147" spans="1:71" s="8" customFormat="1" ht="19.5" thickBot="1" x14ac:dyDescent="0.35">
      <c r="A147" s="47">
        <v>34339</v>
      </c>
      <c r="B147" s="23" t="s">
        <v>153</v>
      </c>
      <c r="C147" s="88">
        <v>0</v>
      </c>
      <c r="D147" s="88">
        <v>0</v>
      </c>
      <c r="E147" s="58">
        <v>0</v>
      </c>
      <c r="F147" s="58">
        <v>0</v>
      </c>
      <c r="G147" s="35">
        <v>0</v>
      </c>
      <c r="H147" s="35">
        <v>0</v>
      </c>
      <c r="I147" s="91">
        <v>0.55000000000001137</v>
      </c>
      <c r="J147" s="91">
        <v>0.55000000000000004</v>
      </c>
      <c r="K147" s="35">
        <v>0</v>
      </c>
      <c r="L147" s="35">
        <v>0</v>
      </c>
      <c r="M147" s="58">
        <v>6548.7199999999993</v>
      </c>
      <c r="N147" s="58">
        <v>6548.72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</row>
    <row r="148" spans="1:71" s="8" customFormat="1" ht="37.5" thickBot="1" x14ac:dyDescent="0.35">
      <c r="A148" s="39">
        <v>372</v>
      </c>
      <c r="B148" s="81" t="s">
        <v>154</v>
      </c>
      <c r="C148" s="75">
        <v>0</v>
      </c>
      <c r="D148" s="75">
        <v>0</v>
      </c>
      <c r="E148" s="62">
        <v>0</v>
      </c>
      <c r="F148" s="62">
        <v>0</v>
      </c>
      <c r="G148" s="41">
        <v>0</v>
      </c>
      <c r="H148" s="41">
        <v>0</v>
      </c>
      <c r="I148" s="86">
        <v>0</v>
      </c>
      <c r="J148" s="86">
        <v>0</v>
      </c>
      <c r="K148" s="41">
        <v>0</v>
      </c>
      <c r="L148" s="41">
        <v>0</v>
      </c>
      <c r="M148" s="62">
        <v>2000</v>
      </c>
      <c r="N148" s="62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</row>
    <row r="149" spans="1:71" s="8" customFormat="1" ht="36.75" x14ac:dyDescent="0.3">
      <c r="A149" s="148">
        <v>3721</v>
      </c>
      <c r="B149" s="149" t="s">
        <v>179</v>
      </c>
      <c r="C149" s="142">
        <v>0</v>
      </c>
      <c r="D149" s="142">
        <v>0</v>
      </c>
      <c r="E149" s="150">
        <v>0</v>
      </c>
      <c r="F149" s="150">
        <v>0</v>
      </c>
      <c r="G149" s="85">
        <v>0</v>
      </c>
      <c r="H149" s="85">
        <v>0</v>
      </c>
      <c r="I149" s="144">
        <v>0</v>
      </c>
      <c r="J149" s="144">
        <v>0</v>
      </c>
      <c r="K149" s="85">
        <v>0</v>
      </c>
      <c r="L149" s="85">
        <v>0</v>
      </c>
      <c r="M149" s="150">
        <v>2000</v>
      </c>
      <c r="N149" s="150">
        <v>0</v>
      </c>
      <c r="O149" s="85"/>
      <c r="P149" s="85"/>
      <c r="Q149" s="85">
        <v>0</v>
      </c>
      <c r="R149" s="85">
        <v>0</v>
      </c>
      <c r="S149" s="85">
        <v>0</v>
      </c>
      <c r="T149" s="85">
        <v>0</v>
      </c>
      <c r="U149" s="85">
        <v>0</v>
      </c>
      <c r="V149" s="85">
        <v>0</v>
      </c>
      <c r="W149" s="85">
        <v>0</v>
      </c>
      <c r="X149" s="85">
        <v>0</v>
      </c>
      <c r="Y149" s="85">
        <v>0</v>
      </c>
      <c r="Z149" s="85">
        <v>0</v>
      </c>
      <c r="AA149" s="85">
        <v>0</v>
      </c>
      <c r="AB149" s="85">
        <v>0</v>
      </c>
    </row>
    <row r="150" spans="1:71" s="8" customFormat="1" ht="36.75" x14ac:dyDescent="0.3">
      <c r="A150" s="127">
        <v>37219</v>
      </c>
      <c r="B150" s="126" t="s">
        <v>180</v>
      </c>
      <c r="C150" s="112">
        <v>0</v>
      </c>
      <c r="D150" s="112">
        <v>0</v>
      </c>
      <c r="E150" s="128">
        <v>0</v>
      </c>
      <c r="F150" s="128">
        <v>0</v>
      </c>
      <c r="G150" s="36">
        <v>0</v>
      </c>
      <c r="H150" s="36">
        <v>0</v>
      </c>
      <c r="I150" s="114">
        <v>0</v>
      </c>
      <c r="J150" s="114">
        <v>0</v>
      </c>
      <c r="K150" s="36">
        <v>0</v>
      </c>
      <c r="L150" s="36">
        <v>0</v>
      </c>
      <c r="M150" s="128">
        <v>2000</v>
      </c>
      <c r="N150" s="128">
        <v>0</v>
      </c>
      <c r="O150" s="36"/>
      <c r="P150" s="36"/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</row>
    <row r="151" spans="1:71" s="8" customFormat="1" x14ac:dyDescent="0.3">
      <c r="A151" s="44">
        <v>3722</v>
      </c>
      <c r="B151" s="14" t="s">
        <v>155</v>
      </c>
      <c r="C151" s="56">
        <v>0</v>
      </c>
      <c r="D151" s="56">
        <v>0</v>
      </c>
      <c r="E151" s="59">
        <v>0</v>
      </c>
      <c r="F151" s="59">
        <v>0</v>
      </c>
      <c r="G151" s="34">
        <v>0</v>
      </c>
      <c r="H151" s="34">
        <v>0</v>
      </c>
      <c r="I151" s="63">
        <v>0</v>
      </c>
      <c r="J151" s="63">
        <v>0</v>
      </c>
      <c r="K151" s="34">
        <v>0</v>
      </c>
      <c r="L151" s="34">
        <v>0</v>
      </c>
      <c r="M151" s="59">
        <v>0</v>
      </c>
      <c r="N151" s="59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</row>
    <row r="152" spans="1:71" s="8" customFormat="1" ht="37.5" thickBot="1" x14ac:dyDescent="0.35">
      <c r="A152" s="47">
        <v>37229</v>
      </c>
      <c r="B152" s="92" t="s">
        <v>156</v>
      </c>
      <c r="C152" s="88">
        <v>0</v>
      </c>
      <c r="D152" s="88">
        <v>0</v>
      </c>
      <c r="E152" s="58">
        <v>0</v>
      </c>
      <c r="F152" s="58">
        <v>0</v>
      </c>
      <c r="G152" s="35">
        <v>0</v>
      </c>
      <c r="H152" s="35">
        <v>0</v>
      </c>
      <c r="I152" s="91">
        <v>0</v>
      </c>
      <c r="J152" s="91">
        <v>0</v>
      </c>
      <c r="K152" s="35">
        <v>0</v>
      </c>
      <c r="L152" s="35">
        <v>0</v>
      </c>
      <c r="M152" s="58">
        <v>0</v>
      </c>
      <c r="N152" s="58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</row>
    <row r="153" spans="1:71" ht="19.5" thickBot="1" x14ac:dyDescent="0.35">
      <c r="A153" s="93">
        <v>4</v>
      </c>
      <c r="B153" s="151"/>
      <c r="C153" s="152">
        <v>0</v>
      </c>
      <c r="D153" s="152">
        <v>0</v>
      </c>
      <c r="E153" s="152">
        <v>21120</v>
      </c>
      <c r="F153" s="152">
        <f>F157</f>
        <v>21120</v>
      </c>
      <c r="G153" s="153">
        <v>0</v>
      </c>
      <c r="H153" s="153">
        <v>0</v>
      </c>
      <c r="I153" s="94">
        <v>127078.94</v>
      </c>
      <c r="J153" s="94">
        <f>J154+J157</f>
        <v>124328.94</v>
      </c>
      <c r="K153" s="153">
        <v>0</v>
      </c>
      <c r="L153" s="153">
        <v>0</v>
      </c>
      <c r="M153" s="152">
        <v>3500</v>
      </c>
      <c r="N153" s="152">
        <f>N157</f>
        <v>2750</v>
      </c>
      <c r="O153" s="153">
        <v>0</v>
      </c>
      <c r="P153" s="153">
        <v>0</v>
      </c>
      <c r="Q153" s="153">
        <v>0</v>
      </c>
      <c r="R153" s="153">
        <v>0</v>
      </c>
      <c r="S153" s="153">
        <v>0</v>
      </c>
      <c r="T153" s="153">
        <v>0</v>
      </c>
      <c r="U153" s="153">
        <v>0</v>
      </c>
      <c r="V153" s="153">
        <v>0</v>
      </c>
      <c r="W153" s="153">
        <v>0</v>
      </c>
      <c r="X153" s="153">
        <v>0</v>
      </c>
      <c r="Y153" s="153">
        <v>0</v>
      </c>
      <c r="Z153" s="153">
        <v>0</v>
      </c>
      <c r="AA153" s="153">
        <v>0</v>
      </c>
      <c r="AB153" s="153">
        <v>0</v>
      </c>
    </row>
    <row r="154" spans="1:71" ht="55.5" thickBot="1" x14ac:dyDescent="0.35">
      <c r="A154" s="39">
        <v>41</v>
      </c>
      <c r="B154" s="95" t="s">
        <v>54</v>
      </c>
      <c r="C154" s="62">
        <v>0</v>
      </c>
      <c r="D154" s="62">
        <v>0</v>
      </c>
      <c r="E154" s="62">
        <v>0</v>
      </c>
      <c r="F154" s="62">
        <v>0</v>
      </c>
      <c r="G154" s="41">
        <v>0</v>
      </c>
      <c r="H154" s="41">
        <v>0</v>
      </c>
      <c r="I154" s="86">
        <v>6000</v>
      </c>
      <c r="J154" s="86">
        <f>J155</f>
        <v>6000</v>
      </c>
      <c r="K154" s="41">
        <v>0</v>
      </c>
      <c r="L154" s="41">
        <v>0</v>
      </c>
      <c r="M154" s="62">
        <v>0</v>
      </c>
      <c r="N154" s="62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</row>
    <row r="155" spans="1:71" ht="19.5" thickBot="1" x14ac:dyDescent="0.35">
      <c r="A155" s="39">
        <v>412</v>
      </c>
      <c r="B155" s="96" t="s">
        <v>52</v>
      </c>
      <c r="C155" s="62">
        <v>0</v>
      </c>
      <c r="D155" s="62">
        <v>0</v>
      </c>
      <c r="E155" s="62">
        <v>0</v>
      </c>
      <c r="F155" s="62">
        <v>0</v>
      </c>
      <c r="G155" s="41">
        <v>0</v>
      </c>
      <c r="H155" s="41">
        <v>0</v>
      </c>
      <c r="I155" s="86">
        <v>6000</v>
      </c>
      <c r="J155" s="86">
        <f>J156</f>
        <v>6000</v>
      </c>
      <c r="K155" s="41">
        <v>0</v>
      </c>
      <c r="L155" s="41">
        <v>0</v>
      </c>
      <c r="M155" s="62">
        <v>0</v>
      </c>
      <c r="N155" s="62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</row>
    <row r="156" spans="1:71" ht="19.5" thickBot="1" x14ac:dyDescent="0.35">
      <c r="A156" s="97">
        <v>4124</v>
      </c>
      <c r="B156" s="98" t="s">
        <v>53</v>
      </c>
      <c r="C156" s="99">
        <v>0</v>
      </c>
      <c r="D156" s="99">
        <v>0</v>
      </c>
      <c r="E156" s="99">
        <v>0</v>
      </c>
      <c r="F156" s="99">
        <v>0</v>
      </c>
      <c r="G156" s="100">
        <v>0</v>
      </c>
      <c r="H156" s="100">
        <v>0</v>
      </c>
      <c r="I156" s="101">
        <v>6000</v>
      </c>
      <c r="J156" s="101">
        <v>6000</v>
      </c>
      <c r="K156" s="100">
        <v>0</v>
      </c>
      <c r="L156" s="100">
        <v>0</v>
      </c>
      <c r="M156" s="99">
        <v>0</v>
      </c>
      <c r="N156" s="99">
        <v>0</v>
      </c>
      <c r="O156" s="100">
        <v>0</v>
      </c>
      <c r="P156" s="100">
        <v>0</v>
      </c>
      <c r="Q156" s="100">
        <v>0</v>
      </c>
      <c r="R156" s="100">
        <v>0</v>
      </c>
      <c r="S156" s="100">
        <v>0</v>
      </c>
      <c r="T156" s="100">
        <v>0</v>
      </c>
      <c r="U156" s="100">
        <v>0</v>
      </c>
      <c r="V156" s="100">
        <v>0</v>
      </c>
      <c r="W156" s="100">
        <v>0</v>
      </c>
      <c r="X156" s="100">
        <v>0</v>
      </c>
      <c r="Y156" s="100">
        <v>0</v>
      </c>
      <c r="Z156" s="100">
        <v>0</v>
      </c>
      <c r="AA156" s="100">
        <v>0</v>
      </c>
      <c r="AB156" s="100">
        <v>0</v>
      </c>
    </row>
    <row r="157" spans="1:71" ht="37.5" thickBot="1" x14ac:dyDescent="0.35">
      <c r="A157" s="39">
        <v>42</v>
      </c>
      <c r="B157" s="102" t="s">
        <v>12</v>
      </c>
      <c r="C157" s="62">
        <v>0</v>
      </c>
      <c r="D157" s="62">
        <v>0</v>
      </c>
      <c r="E157" s="62">
        <v>21120</v>
      </c>
      <c r="F157" s="62">
        <f>F158</f>
        <v>21120</v>
      </c>
      <c r="G157" s="41">
        <v>0</v>
      </c>
      <c r="H157" s="41">
        <v>0</v>
      </c>
      <c r="I157" s="86">
        <v>121078.94</v>
      </c>
      <c r="J157" s="86">
        <f>J158+J175</f>
        <v>118328.94</v>
      </c>
      <c r="K157" s="41">
        <v>0</v>
      </c>
      <c r="L157" s="41">
        <v>0</v>
      </c>
      <c r="M157" s="62">
        <v>3500</v>
      </c>
      <c r="N157" s="62">
        <f>N175</f>
        <v>2750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</row>
    <row r="158" spans="1:71" s="9" customFormat="1" ht="19.5" thickBot="1" x14ac:dyDescent="0.35">
      <c r="A158" s="154">
        <v>422</v>
      </c>
      <c r="B158" s="155" t="s">
        <v>13</v>
      </c>
      <c r="C158" s="156">
        <v>0</v>
      </c>
      <c r="D158" s="156">
        <v>0</v>
      </c>
      <c r="E158" s="156">
        <v>21120</v>
      </c>
      <c r="F158" s="156">
        <f>F171</f>
        <v>21120</v>
      </c>
      <c r="G158" s="157">
        <v>0</v>
      </c>
      <c r="H158" s="157">
        <v>0</v>
      </c>
      <c r="I158" s="158">
        <v>104127.33</v>
      </c>
      <c r="J158" s="158">
        <f>J159+J163+J167+J171</f>
        <v>104127.33</v>
      </c>
      <c r="K158" s="157">
        <v>0</v>
      </c>
      <c r="L158" s="157">
        <v>0</v>
      </c>
      <c r="M158" s="156">
        <v>0</v>
      </c>
      <c r="N158" s="156">
        <v>0</v>
      </c>
      <c r="O158" s="157">
        <v>0</v>
      </c>
      <c r="P158" s="157">
        <v>0</v>
      </c>
      <c r="Q158" s="157">
        <v>0</v>
      </c>
      <c r="R158" s="157">
        <v>0</v>
      </c>
      <c r="S158" s="157">
        <v>0</v>
      </c>
      <c r="T158" s="157">
        <v>0</v>
      </c>
      <c r="U158" s="157">
        <v>0</v>
      </c>
      <c r="V158" s="157">
        <v>0</v>
      </c>
      <c r="W158" s="157">
        <v>0</v>
      </c>
      <c r="X158" s="157">
        <v>0</v>
      </c>
      <c r="Y158" s="157">
        <v>0</v>
      </c>
      <c r="Z158" s="157">
        <v>0</v>
      </c>
      <c r="AA158" s="157">
        <v>0</v>
      </c>
      <c r="AB158" s="157">
        <v>0</v>
      </c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</row>
    <row r="159" spans="1:71" s="13" customFormat="1" x14ac:dyDescent="0.3">
      <c r="A159" s="76">
        <v>4221</v>
      </c>
      <c r="B159" s="103" t="s">
        <v>39</v>
      </c>
      <c r="C159" s="84">
        <v>0</v>
      </c>
      <c r="D159" s="84">
        <v>0</v>
      </c>
      <c r="E159" s="84">
        <v>0</v>
      </c>
      <c r="F159" s="84">
        <v>0</v>
      </c>
      <c r="G159" s="85">
        <v>0</v>
      </c>
      <c r="H159" s="85">
        <v>0</v>
      </c>
      <c r="I159" s="80">
        <v>18060.29</v>
      </c>
      <c r="J159" s="80">
        <f>J160+J161+J162</f>
        <v>18060.29</v>
      </c>
      <c r="K159" s="85">
        <v>0</v>
      </c>
      <c r="L159" s="85">
        <v>0</v>
      </c>
      <c r="M159" s="84">
        <v>0</v>
      </c>
      <c r="N159" s="84">
        <v>0</v>
      </c>
      <c r="O159" s="85">
        <v>0</v>
      </c>
      <c r="P159" s="85">
        <v>0</v>
      </c>
      <c r="Q159" s="85">
        <v>0</v>
      </c>
      <c r="R159" s="85">
        <v>0</v>
      </c>
      <c r="S159" s="85">
        <v>0</v>
      </c>
      <c r="T159" s="85">
        <v>0</v>
      </c>
      <c r="U159" s="85">
        <v>0</v>
      </c>
      <c r="V159" s="85">
        <v>0</v>
      </c>
      <c r="W159" s="85">
        <v>0</v>
      </c>
      <c r="X159" s="85">
        <v>0</v>
      </c>
      <c r="Y159" s="85">
        <v>0</v>
      </c>
      <c r="Z159" s="85">
        <v>0</v>
      </c>
      <c r="AA159" s="85">
        <v>0</v>
      </c>
      <c r="AB159" s="85">
        <v>0</v>
      </c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</row>
    <row r="160" spans="1:71" x14ac:dyDescent="0.3">
      <c r="A160" s="52">
        <v>42211</v>
      </c>
      <c r="B160" s="53" t="s">
        <v>109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64">
        <v>5929.5</v>
      </c>
      <c r="J160" s="64">
        <v>5929.5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37">
        <v>0</v>
      </c>
      <c r="AB160" s="37">
        <v>0</v>
      </c>
    </row>
    <row r="161" spans="1:71" x14ac:dyDescent="0.3">
      <c r="A161" s="52">
        <v>42212</v>
      </c>
      <c r="B161" s="53" t="s">
        <v>127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64">
        <v>5930.74</v>
      </c>
      <c r="J161" s="64">
        <v>5930.74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37">
        <v>0</v>
      </c>
      <c r="AB161" s="37">
        <v>0</v>
      </c>
    </row>
    <row r="162" spans="1:71" x14ac:dyDescent="0.3">
      <c r="A162" s="52">
        <v>42219</v>
      </c>
      <c r="B162" s="53" t="s">
        <v>110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64">
        <v>6200.05</v>
      </c>
      <c r="J162" s="64">
        <v>6200.05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37">
        <v>0</v>
      </c>
      <c r="AB162" s="37">
        <v>0</v>
      </c>
    </row>
    <row r="163" spans="1:71" s="13" customFormat="1" x14ac:dyDescent="0.3">
      <c r="A163" s="44">
        <v>4222</v>
      </c>
      <c r="B163" s="24" t="s">
        <v>40</v>
      </c>
      <c r="C163" s="59">
        <v>0</v>
      </c>
      <c r="D163" s="59">
        <v>0</v>
      </c>
      <c r="E163" s="59">
        <v>0</v>
      </c>
      <c r="F163" s="59">
        <v>0</v>
      </c>
      <c r="G163" s="34">
        <v>0</v>
      </c>
      <c r="H163" s="34">
        <v>0</v>
      </c>
      <c r="I163" s="63">
        <v>10789.04</v>
      </c>
      <c r="J163" s="63">
        <f>J166</f>
        <v>10789.04</v>
      </c>
      <c r="K163" s="34">
        <v>0</v>
      </c>
      <c r="L163" s="34">
        <v>0</v>
      </c>
      <c r="M163" s="59">
        <v>0</v>
      </c>
      <c r="N163" s="59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</row>
    <row r="164" spans="1:71" s="8" customFormat="1" x14ac:dyDescent="0.3">
      <c r="A164" s="46">
        <v>42221</v>
      </c>
      <c r="B164" s="25" t="s">
        <v>131</v>
      </c>
      <c r="C164" s="60">
        <v>0</v>
      </c>
      <c r="D164" s="60">
        <v>0</v>
      </c>
      <c r="E164" s="60">
        <v>0</v>
      </c>
      <c r="F164" s="60">
        <v>0</v>
      </c>
      <c r="G164" s="36">
        <v>0</v>
      </c>
      <c r="H164" s="36">
        <v>0</v>
      </c>
      <c r="I164" s="65">
        <v>0</v>
      </c>
      <c r="J164" s="65">
        <v>0</v>
      </c>
      <c r="K164" s="36">
        <v>0</v>
      </c>
      <c r="L164" s="36">
        <v>0</v>
      </c>
      <c r="M164" s="60">
        <v>0</v>
      </c>
      <c r="N164" s="60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</row>
    <row r="165" spans="1:71" s="8" customFormat="1" x14ac:dyDescent="0.3">
      <c r="A165" s="46">
        <v>42222</v>
      </c>
      <c r="B165" s="25" t="s">
        <v>129</v>
      </c>
      <c r="C165" s="60">
        <v>0</v>
      </c>
      <c r="D165" s="60">
        <v>0</v>
      </c>
      <c r="E165" s="60">
        <v>0</v>
      </c>
      <c r="F165" s="60">
        <v>0</v>
      </c>
      <c r="G165" s="36">
        <v>0</v>
      </c>
      <c r="H165" s="36">
        <v>0</v>
      </c>
      <c r="I165" s="64">
        <v>0</v>
      </c>
      <c r="J165" s="64">
        <v>0</v>
      </c>
      <c r="K165" s="36">
        <v>0</v>
      </c>
      <c r="L165" s="36">
        <v>0</v>
      </c>
      <c r="M165" s="60">
        <v>0</v>
      </c>
      <c r="N165" s="60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</row>
    <row r="166" spans="1:71" s="8" customFormat="1" x14ac:dyDescent="0.3">
      <c r="A166" s="46">
        <v>42229</v>
      </c>
      <c r="B166" s="25" t="s">
        <v>132</v>
      </c>
      <c r="C166" s="60">
        <v>0</v>
      </c>
      <c r="D166" s="60">
        <v>0</v>
      </c>
      <c r="E166" s="60">
        <v>0</v>
      </c>
      <c r="F166" s="60">
        <v>0</v>
      </c>
      <c r="G166" s="36">
        <v>0</v>
      </c>
      <c r="H166" s="36">
        <v>0</v>
      </c>
      <c r="I166" s="65">
        <v>10789.04</v>
      </c>
      <c r="J166" s="65">
        <v>10789.04</v>
      </c>
      <c r="K166" s="36">
        <v>0</v>
      </c>
      <c r="L166" s="36">
        <v>0</v>
      </c>
      <c r="M166" s="60">
        <v>0</v>
      </c>
      <c r="N166" s="60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</row>
    <row r="167" spans="1:71" s="13" customFormat="1" x14ac:dyDescent="0.3">
      <c r="A167" s="44">
        <v>4223</v>
      </c>
      <c r="B167" s="24" t="s">
        <v>47</v>
      </c>
      <c r="C167" s="59">
        <v>0</v>
      </c>
      <c r="D167" s="59">
        <v>0</v>
      </c>
      <c r="E167" s="59">
        <v>0</v>
      </c>
      <c r="F167" s="59">
        <v>0</v>
      </c>
      <c r="G167" s="34">
        <v>0</v>
      </c>
      <c r="H167" s="34">
        <v>0</v>
      </c>
      <c r="I167" s="63">
        <v>8899</v>
      </c>
      <c r="J167" s="63">
        <f>J168</f>
        <v>8899</v>
      </c>
      <c r="K167" s="34">
        <v>0</v>
      </c>
      <c r="L167" s="34">
        <v>0</v>
      </c>
      <c r="M167" s="59">
        <v>0</v>
      </c>
      <c r="N167" s="59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</row>
    <row r="168" spans="1:71" s="8" customFormat="1" x14ac:dyDescent="0.3">
      <c r="A168" s="46">
        <v>42231</v>
      </c>
      <c r="B168" s="25" t="s">
        <v>128</v>
      </c>
      <c r="C168" s="60">
        <v>0</v>
      </c>
      <c r="D168" s="60">
        <v>0</v>
      </c>
      <c r="E168" s="60">
        <v>0</v>
      </c>
      <c r="F168" s="60">
        <v>0</v>
      </c>
      <c r="G168" s="36">
        <v>0</v>
      </c>
      <c r="H168" s="36">
        <v>0</v>
      </c>
      <c r="I168" s="64">
        <v>8899</v>
      </c>
      <c r="J168" s="64">
        <v>8899</v>
      </c>
      <c r="K168" s="36">
        <v>0</v>
      </c>
      <c r="L168" s="36">
        <v>0</v>
      </c>
      <c r="M168" s="60">
        <v>0</v>
      </c>
      <c r="N168" s="60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</row>
    <row r="169" spans="1:71" s="8" customFormat="1" x14ac:dyDescent="0.3">
      <c r="A169" s="46">
        <v>42232</v>
      </c>
      <c r="B169" s="25" t="s">
        <v>133</v>
      </c>
      <c r="C169" s="60">
        <v>0</v>
      </c>
      <c r="D169" s="60">
        <v>0</v>
      </c>
      <c r="E169" s="60">
        <v>0</v>
      </c>
      <c r="F169" s="60">
        <v>0</v>
      </c>
      <c r="G169" s="36">
        <v>0</v>
      </c>
      <c r="H169" s="36">
        <v>0</v>
      </c>
      <c r="I169" s="64">
        <v>0</v>
      </c>
      <c r="J169" s="64">
        <v>0</v>
      </c>
      <c r="K169" s="36">
        <v>0</v>
      </c>
      <c r="L169" s="36">
        <v>0</v>
      </c>
      <c r="M169" s="60">
        <v>0</v>
      </c>
      <c r="N169" s="60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</row>
    <row r="170" spans="1:71" x14ac:dyDescent="0.3">
      <c r="A170" s="52">
        <v>42239</v>
      </c>
      <c r="B170" s="53" t="s">
        <v>111</v>
      </c>
      <c r="C170" s="49">
        <v>0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64">
        <v>0</v>
      </c>
      <c r="J170" s="64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37">
        <v>0</v>
      </c>
      <c r="AB170" s="37">
        <v>0</v>
      </c>
    </row>
    <row r="171" spans="1:71" s="13" customFormat="1" x14ac:dyDescent="0.3">
      <c r="A171" s="44">
        <v>4226</v>
      </c>
      <c r="B171" s="24" t="s">
        <v>41</v>
      </c>
      <c r="C171" s="59">
        <v>0</v>
      </c>
      <c r="D171" s="59">
        <v>0</v>
      </c>
      <c r="E171" s="59">
        <v>21120</v>
      </c>
      <c r="F171" s="59">
        <f>F172</f>
        <v>21120</v>
      </c>
      <c r="G171" s="34">
        <v>0</v>
      </c>
      <c r="H171" s="34">
        <v>0</v>
      </c>
      <c r="I171" s="63">
        <v>66379</v>
      </c>
      <c r="J171" s="63">
        <f>J172</f>
        <v>66379</v>
      </c>
      <c r="K171" s="34">
        <v>0</v>
      </c>
      <c r="L171" s="34">
        <v>0</v>
      </c>
      <c r="M171" s="59">
        <v>0</v>
      </c>
      <c r="N171" s="59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</row>
    <row r="172" spans="1:71" x14ac:dyDescent="0.3">
      <c r="A172" s="52">
        <v>42262</v>
      </c>
      <c r="B172" s="53" t="s">
        <v>112</v>
      </c>
      <c r="C172" s="49">
        <v>0</v>
      </c>
      <c r="D172" s="49">
        <v>0</v>
      </c>
      <c r="E172" s="49">
        <v>21120</v>
      </c>
      <c r="F172" s="49">
        <v>21120</v>
      </c>
      <c r="G172" s="49">
        <v>0</v>
      </c>
      <c r="H172" s="49">
        <v>0</v>
      </c>
      <c r="I172" s="64">
        <v>66379</v>
      </c>
      <c r="J172" s="64">
        <v>66379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37">
        <v>0</v>
      </c>
      <c r="AB172" s="37">
        <v>0</v>
      </c>
    </row>
    <row r="173" spans="1:71" s="13" customFormat="1" x14ac:dyDescent="0.3">
      <c r="A173" s="44">
        <v>4227</v>
      </c>
      <c r="B173" s="24" t="s">
        <v>42</v>
      </c>
      <c r="C173" s="59">
        <v>0</v>
      </c>
      <c r="D173" s="59">
        <v>0</v>
      </c>
      <c r="E173" s="59">
        <v>0</v>
      </c>
      <c r="F173" s="59">
        <v>0</v>
      </c>
      <c r="G173" s="34">
        <v>0</v>
      </c>
      <c r="H173" s="34">
        <v>0</v>
      </c>
      <c r="I173" s="63">
        <v>0</v>
      </c>
      <c r="J173" s="63">
        <v>0</v>
      </c>
      <c r="K173" s="34">
        <v>0</v>
      </c>
      <c r="L173" s="34">
        <v>0</v>
      </c>
      <c r="M173" s="59">
        <v>0</v>
      </c>
      <c r="N173" s="59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</row>
    <row r="174" spans="1:71" s="13" customFormat="1" ht="19.5" thickBot="1" x14ac:dyDescent="0.35">
      <c r="A174" s="47">
        <v>42273</v>
      </c>
      <c r="B174" s="105" t="s">
        <v>141</v>
      </c>
      <c r="C174" s="58">
        <v>0</v>
      </c>
      <c r="D174" s="58">
        <v>0</v>
      </c>
      <c r="E174" s="58">
        <v>0</v>
      </c>
      <c r="F174" s="58">
        <v>0</v>
      </c>
      <c r="G174" s="35">
        <v>0</v>
      </c>
      <c r="H174" s="35">
        <v>0</v>
      </c>
      <c r="I174" s="91">
        <v>0</v>
      </c>
      <c r="J174" s="91">
        <v>0</v>
      </c>
      <c r="K174" s="35">
        <v>0</v>
      </c>
      <c r="L174" s="35">
        <v>0</v>
      </c>
      <c r="M174" s="58">
        <v>0</v>
      </c>
      <c r="N174" s="58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</row>
    <row r="175" spans="1:71" s="9" customFormat="1" ht="19.5" thickBot="1" x14ac:dyDescent="0.35">
      <c r="A175" s="39">
        <v>424</v>
      </c>
      <c r="B175" s="104" t="s">
        <v>14</v>
      </c>
      <c r="C175" s="62">
        <v>0</v>
      </c>
      <c r="D175" s="62">
        <v>0</v>
      </c>
      <c r="E175" s="62">
        <v>0</v>
      </c>
      <c r="F175" s="62">
        <v>0</v>
      </c>
      <c r="G175" s="41">
        <v>0</v>
      </c>
      <c r="H175" s="41">
        <v>0</v>
      </c>
      <c r="I175" s="86">
        <v>16951.61</v>
      </c>
      <c r="J175" s="86">
        <f>J176</f>
        <v>14201.61</v>
      </c>
      <c r="K175" s="41">
        <v>0</v>
      </c>
      <c r="L175" s="41">
        <v>0</v>
      </c>
      <c r="M175" s="62">
        <v>3500</v>
      </c>
      <c r="N175" s="62">
        <f>N176</f>
        <v>2750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</row>
    <row r="176" spans="1:71" s="21" customFormat="1" x14ac:dyDescent="0.3">
      <c r="A176" s="76">
        <v>4241</v>
      </c>
      <c r="B176" s="103" t="s">
        <v>43</v>
      </c>
      <c r="C176" s="106">
        <v>0</v>
      </c>
      <c r="D176" s="106">
        <v>0</v>
      </c>
      <c r="E176" s="106">
        <v>0</v>
      </c>
      <c r="F176" s="106">
        <v>0</v>
      </c>
      <c r="G176" s="107">
        <v>0</v>
      </c>
      <c r="H176" s="107">
        <v>0</v>
      </c>
      <c r="I176" s="80">
        <v>16951.61</v>
      </c>
      <c r="J176" s="80">
        <f>J177</f>
        <v>14201.61</v>
      </c>
      <c r="K176" s="107">
        <v>0</v>
      </c>
      <c r="L176" s="107">
        <v>0</v>
      </c>
      <c r="M176" s="106">
        <v>3500</v>
      </c>
      <c r="N176" s="106">
        <f>N177</f>
        <v>2750</v>
      </c>
      <c r="O176" s="107">
        <v>0</v>
      </c>
      <c r="P176" s="107">
        <v>0</v>
      </c>
      <c r="Q176" s="107">
        <v>0</v>
      </c>
      <c r="R176" s="107">
        <v>0</v>
      </c>
      <c r="S176" s="107">
        <v>0</v>
      </c>
      <c r="T176" s="107">
        <v>0</v>
      </c>
      <c r="U176" s="107">
        <v>0</v>
      </c>
      <c r="V176" s="107">
        <v>0</v>
      </c>
      <c r="W176" s="107">
        <v>0</v>
      </c>
      <c r="X176" s="107">
        <v>0</v>
      </c>
      <c r="Y176" s="107">
        <v>0</v>
      </c>
      <c r="Z176" s="107">
        <v>0</v>
      </c>
      <c r="AA176" s="85">
        <v>0</v>
      </c>
      <c r="AB176" s="85">
        <v>0</v>
      </c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</row>
    <row r="177" spans="1:71" s="10" customFormat="1" x14ac:dyDescent="0.3">
      <c r="A177" s="46">
        <v>42411</v>
      </c>
      <c r="B177" s="25" t="s">
        <v>43</v>
      </c>
      <c r="C177" s="60">
        <v>0</v>
      </c>
      <c r="D177" s="60">
        <v>0</v>
      </c>
      <c r="E177" s="60">
        <v>0</v>
      </c>
      <c r="F177" s="60">
        <v>0</v>
      </c>
      <c r="G177" s="36">
        <v>0</v>
      </c>
      <c r="H177" s="36">
        <v>0</v>
      </c>
      <c r="I177" s="64">
        <v>16951.61</v>
      </c>
      <c r="J177" s="64">
        <v>14201.61</v>
      </c>
      <c r="K177" s="36">
        <v>0</v>
      </c>
      <c r="L177" s="36">
        <v>0</v>
      </c>
      <c r="M177" s="60">
        <v>3500</v>
      </c>
      <c r="N177" s="60">
        <v>2750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</row>
    <row r="178" spans="1:71" s="13" customFormat="1" x14ac:dyDescent="0.3">
      <c r="A178" s="44">
        <v>4242</v>
      </c>
      <c r="B178" s="24" t="s">
        <v>57</v>
      </c>
      <c r="C178" s="59">
        <v>0</v>
      </c>
      <c r="D178" s="59">
        <v>0</v>
      </c>
      <c r="E178" s="59">
        <v>0</v>
      </c>
      <c r="F178" s="59">
        <v>0</v>
      </c>
      <c r="G178" s="34">
        <v>0</v>
      </c>
      <c r="H178" s="34">
        <v>0</v>
      </c>
      <c r="I178" s="63">
        <v>0</v>
      </c>
      <c r="J178" s="63">
        <v>0</v>
      </c>
      <c r="K178" s="34">
        <v>0</v>
      </c>
      <c r="L178" s="34">
        <v>0</v>
      </c>
      <c r="M178" s="59">
        <v>0</v>
      </c>
      <c r="N178" s="59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</row>
    <row r="179" spans="1:71" ht="19.5" thickBot="1" x14ac:dyDescent="0.35">
      <c r="A179" s="43">
        <v>42421</v>
      </c>
      <c r="B179" s="108" t="s">
        <v>113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66">
        <v>0</v>
      </c>
      <c r="J179" s="66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</row>
    <row r="180" spans="1:71" s="9" customFormat="1" ht="19.5" thickBot="1" x14ac:dyDescent="0.35">
      <c r="A180" s="39">
        <v>426</v>
      </c>
      <c r="B180" s="104" t="s">
        <v>19</v>
      </c>
      <c r="C180" s="62">
        <v>0</v>
      </c>
      <c r="D180" s="62">
        <v>0</v>
      </c>
      <c r="E180" s="62">
        <v>0</v>
      </c>
      <c r="F180" s="62">
        <v>0</v>
      </c>
      <c r="G180" s="41">
        <v>0</v>
      </c>
      <c r="H180" s="41">
        <v>0</v>
      </c>
      <c r="I180" s="86">
        <v>0</v>
      </c>
      <c r="J180" s="86">
        <v>0</v>
      </c>
      <c r="K180" s="41">
        <v>0</v>
      </c>
      <c r="L180" s="41">
        <v>0</v>
      </c>
      <c r="M180" s="62">
        <v>0</v>
      </c>
      <c r="N180" s="62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</row>
    <row r="181" spans="1:71" s="13" customFormat="1" x14ac:dyDescent="0.3">
      <c r="A181" s="76">
        <v>4262</v>
      </c>
      <c r="B181" s="103" t="s">
        <v>19</v>
      </c>
      <c r="C181" s="84">
        <v>0</v>
      </c>
      <c r="D181" s="84">
        <v>0</v>
      </c>
      <c r="E181" s="84">
        <v>0</v>
      </c>
      <c r="F181" s="84">
        <v>0</v>
      </c>
      <c r="G181" s="85">
        <v>0</v>
      </c>
      <c r="H181" s="85">
        <v>0</v>
      </c>
      <c r="I181" s="80">
        <v>0</v>
      </c>
      <c r="J181" s="80">
        <v>0</v>
      </c>
      <c r="K181" s="85">
        <v>0</v>
      </c>
      <c r="L181" s="85">
        <v>0</v>
      </c>
      <c r="M181" s="84">
        <v>0</v>
      </c>
      <c r="N181" s="84">
        <v>0</v>
      </c>
      <c r="O181" s="85">
        <v>0</v>
      </c>
      <c r="P181" s="85">
        <v>0</v>
      </c>
      <c r="Q181" s="85">
        <v>0</v>
      </c>
      <c r="R181" s="85">
        <v>0</v>
      </c>
      <c r="S181" s="85">
        <v>0</v>
      </c>
      <c r="T181" s="85">
        <v>0</v>
      </c>
      <c r="U181" s="85">
        <v>0</v>
      </c>
      <c r="V181" s="85">
        <v>0</v>
      </c>
      <c r="W181" s="85">
        <v>0</v>
      </c>
      <c r="X181" s="85">
        <v>0</v>
      </c>
      <c r="Y181" s="85">
        <v>0</v>
      </c>
      <c r="Z181" s="85">
        <v>0</v>
      </c>
      <c r="AA181" s="85">
        <v>0</v>
      </c>
      <c r="AB181" s="85">
        <v>0</v>
      </c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</row>
    <row r="182" spans="1:71" ht="19.5" thickBot="1" x14ac:dyDescent="0.35">
      <c r="A182" s="43">
        <v>42621</v>
      </c>
      <c r="B182" s="108" t="s">
        <v>19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66">
        <v>0</v>
      </c>
      <c r="J182" s="66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</row>
    <row r="183" spans="1:71" ht="19.5" thickBot="1" x14ac:dyDescent="0.35">
      <c r="A183" s="109"/>
      <c r="B183" s="110" t="s">
        <v>16</v>
      </c>
      <c r="C183" s="75">
        <v>680000</v>
      </c>
      <c r="D183" s="75">
        <v>680000</v>
      </c>
      <c r="E183" s="62">
        <v>914462.5</v>
      </c>
      <c r="F183" s="62">
        <f>F6+F153</f>
        <v>741075.37</v>
      </c>
      <c r="G183" s="41">
        <v>13300</v>
      </c>
      <c r="H183" s="41">
        <f>H6</f>
        <v>13300</v>
      </c>
      <c r="I183" s="86">
        <v>676732.26</v>
      </c>
      <c r="J183" s="86">
        <f>J6+J153</f>
        <v>624128.29</v>
      </c>
      <c r="K183" s="41">
        <v>0</v>
      </c>
      <c r="L183" s="41">
        <v>0</v>
      </c>
      <c r="M183" s="62">
        <v>7733913.8700000001</v>
      </c>
      <c r="N183" s="62">
        <f>N6+N153</f>
        <v>7022861.4400000013</v>
      </c>
      <c r="O183" s="62">
        <v>8562.3799999999992</v>
      </c>
      <c r="P183" s="62">
        <f>P6</f>
        <v>6833.7100000000009</v>
      </c>
      <c r="Q183" s="62">
        <v>107.14</v>
      </c>
      <c r="R183" s="62">
        <f>R6</f>
        <v>45.95</v>
      </c>
      <c r="S183" s="41">
        <v>10799.99</v>
      </c>
      <c r="T183" s="41">
        <f>T6</f>
        <v>10799.99</v>
      </c>
      <c r="U183" s="41">
        <v>0</v>
      </c>
      <c r="V183" s="41">
        <v>0</v>
      </c>
      <c r="W183" s="41">
        <v>0</v>
      </c>
      <c r="X183" s="41">
        <v>0</v>
      </c>
      <c r="Y183" s="41">
        <v>48520.119999999995</v>
      </c>
      <c r="Z183" s="41">
        <f>Z6</f>
        <v>38724.35</v>
      </c>
      <c r="AA183" s="41">
        <v>2142.86</v>
      </c>
      <c r="AB183" s="168">
        <f>AB6</f>
        <v>918.8</v>
      </c>
    </row>
    <row r="184" spans="1:71" s="8" customFormat="1" ht="26.25" customHeight="1" thickBot="1" x14ac:dyDescent="0.35">
      <c r="A184" s="26"/>
      <c r="B184" s="27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71" s="8" customFormat="1" ht="14.25" customHeight="1" x14ac:dyDescent="0.3">
      <c r="A185" s="209" t="s">
        <v>145</v>
      </c>
      <c r="B185" s="210"/>
      <c r="C185" s="210"/>
      <c r="D185" s="210"/>
      <c r="E185" s="210"/>
      <c r="F185" s="210"/>
      <c r="G185" s="210"/>
      <c r="H185" s="211"/>
      <c r="I185" s="215">
        <f>-85872.76</f>
        <v>-85872.76</v>
      </c>
      <c r="J185" s="216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71" s="8" customFormat="1" ht="14.25" customHeight="1" x14ac:dyDescent="0.3">
      <c r="A186" s="212"/>
      <c r="B186" s="213"/>
      <c r="C186" s="213"/>
      <c r="D186" s="213"/>
      <c r="E186" s="213"/>
      <c r="F186" s="213"/>
      <c r="G186" s="213"/>
      <c r="H186" s="214"/>
      <c r="I186" s="217"/>
      <c r="J186" s="21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71" s="8" customFormat="1" ht="14.25" customHeight="1" thickBot="1" x14ac:dyDescent="0.35">
      <c r="A187" s="212"/>
      <c r="B187" s="213"/>
      <c r="C187" s="213"/>
      <c r="D187" s="213"/>
      <c r="E187" s="213"/>
      <c r="F187" s="213"/>
      <c r="G187" s="213"/>
      <c r="H187" s="214"/>
      <c r="I187" s="217"/>
      <c r="J187" s="21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71" s="8" customFormat="1" ht="14.25" customHeight="1" x14ac:dyDescent="0.3">
      <c r="A188" s="188" t="s">
        <v>206</v>
      </c>
      <c r="B188" s="189"/>
      <c r="C188" s="189"/>
      <c r="D188" s="189"/>
      <c r="E188" s="189"/>
      <c r="F188" s="189"/>
      <c r="G188" s="189"/>
      <c r="H188" s="189"/>
      <c r="I188" s="194">
        <v>-119737.79</v>
      </c>
      <c r="J188" s="19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71" s="8" customFormat="1" ht="14.25" customHeight="1" x14ac:dyDescent="0.3">
      <c r="A189" s="190"/>
      <c r="B189" s="191"/>
      <c r="C189" s="191"/>
      <c r="D189" s="191"/>
      <c r="E189" s="191"/>
      <c r="F189" s="191"/>
      <c r="G189" s="191"/>
      <c r="H189" s="191"/>
      <c r="I189" s="196"/>
      <c r="J189" s="197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71" ht="19.5" thickBot="1" x14ac:dyDescent="0.35">
      <c r="A190" s="192"/>
      <c r="B190" s="193"/>
      <c r="C190" s="193"/>
      <c r="D190" s="193"/>
      <c r="E190" s="193"/>
      <c r="F190" s="193"/>
      <c r="G190" s="193"/>
      <c r="H190" s="193"/>
      <c r="I190" s="198"/>
      <c r="J190" s="199"/>
      <c r="K190" s="29"/>
      <c r="L190" s="29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71" ht="23.25" x14ac:dyDescent="0.35">
      <c r="A191" s="160"/>
      <c r="B191" s="160"/>
      <c r="E191" s="7"/>
      <c r="F191" s="7"/>
      <c r="G191" s="7"/>
      <c r="H191" s="185"/>
      <c r="I191" s="7"/>
      <c r="J191" s="7"/>
      <c r="K191" s="7"/>
      <c r="L191" s="7"/>
    </row>
    <row r="192" spans="1:71" ht="23.25" x14ac:dyDescent="0.35">
      <c r="A192" s="161" t="s">
        <v>199</v>
      </c>
      <c r="B192" s="161"/>
    </row>
    <row r="193" spans="1:9" ht="23.25" x14ac:dyDescent="0.35">
      <c r="A193" s="161"/>
      <c r="B193" s="161"/>
    </row>
    <row r="194" spans="1:9" ht="23.25" x14ac:dyDescent="0.35">
      <c r="A194" s="161"/>
      <c r="B194" s="161"/>
      <c r="H194" s="2"/>
    </row>
    <row r="195" spans="1:9" ht="23.25" x14ac:dyDescent="0.35">
      <c r="A195" s="161"/>
      <c r="B195" s="161"/>
      <c r="I195" s="2"/>
    </row>
    <row r="196" spans="1:9" ht="23.25" x14ac:dyDescent="0.35">
      <c r="A196" s="161" t="s">
        <v>200</v>
      </c>
      <c r="B196" s="161"/>
    </row>
    <row r="197" spans="1:9" ht="23.25" x14ac:dyDescent="0.35">
      <c r="A197" s="161"/>
      <c r="B197" s="161"/>
    </row>
    <row r="198" spans="1:9" ht="23.25" x14ac:dyDescent="0.35">
      <c r="A198" s="161" t="s">
        <v>207</v>
      </c>
      <c r="B198" s="161"/>
    </row>
    <row r="199" spans="1:9" ht="23.25" x14ac:dyDescent="0.35">
      <c r="A199" s="161"/>
      <c r="B199" s="161"/>
    </row>
    <row r="200" spans="1:9" x14ac:dyDescent="0.3">
      <c r="A200" s="187"/>
      <c r="B200"/>
    </row>
    <row r="201" spans="1:9" x14ac:dyDescent="0.3">
      <c r="A201" s="187"/>
      <c r="B201" s="163"/>
    </row>
  </sheetData>
  <mergeCells count="5">
    <mergeCell ref="A188:H190"/>
    <mergeCell ref="I188:J190"/>
    <mergeCell ref="A1:AB3"/>
    <mergeCell ref="A185:H187"/>
    <mergeCell ref="I185:J187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3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71F4-351F-4183-9376-EACB7422C85C}">
  <dimension ref="A1:D33"/>
  <sheetViews>
    <sheetView tabSelected="1" workbookViewId="0">
      <selection activeCell="K8" sqref="K8:L8"/>
    </sheetView>
  </sheetViews>
  <sheetFormatPr defaultRowHeight="12.75" x14ac:dyDescent="0.2"/>
  <cols>
    <col min="1" max="1" width="20.85546875" customWidth="1"/>
    <col min="2" max="2" width="81" customWidth="1"/>
    <col min="3" max="3" width="26.28515625" customWidth="1"/>
    <col min="4" max="4" width="28.28515625" customWidth="1"/>
  </cols>
  <sheetData>
    <row r="1" spans="1:4" ht="39" thickBot="1" x14ac:dyDescent="0.25">
      <c r="A1" s="181" t="s">
        <v>165</v>
      </c>
      <c r="B1" s="182" t="s">
        <v>166</v>
      </c>
      <c r="C1" s="183" t="s">
        <v>203</v>
      </c>
      <c r="D1" s="184" t="s">
        <v>204</v>
      </c>
    </row>
    <row r="2" spans="1:4" ht="13.5" thickBot="1" x14ac:dyDescent="0.25">
      <c r="A2" s="177"/>
      <c r="B2" s="178"/>
      <c r="C2" s="179">
        <v>10088541.119999999</v>
      </c>
      <c r="D2" s="180">
        <f>D3+D4+D5+D6+D7+D8+D9+D10+D12+D13+D14+D15+D16+D17+D18+D19+D20</f>
        <v>9172552.9299999978</v>
      </c>
    </row>
    <row r="3" spans="1:4" ht="15.75" x14ac:dyDescent="0.2">
      <c r="A3" s="173">
        <v>63612</v>
      </c>
      <c r="B3" s="174" t="s">
        <v>167</v>
      </c>
      <c r="C3" s="175">
        <v>7730413.8700000001</v>
      </c>
      <c r="D3" s="176">
        <v>7047722.5899999999</v>
      </c>
    </row>
    <row r="4" spans="1:4" ht="15.75" x14ac:dyDescent="0.2">
      <c r="A4" s="116">
        <v>636131</v>
      </c>
      <c r="B4" s="117" t="s">
        <v>168</v>
      </c>
      <c r="C4" s="170">
        <v>13300</v>
      </c>
      <c r="D4" s="118">
        <v>13300</v>
      </c>
    </row>
    <row r="5" spans="1:4" ht="15.75" x14ac:dyDescent="0.2">
      <c r="A5" s="116">
        <v>63622</v>
      </c>
      <c r="B5" s="117" t="s">
        <v>169</v>
      </c>
      <c r="C5" s="170">
        <v>3500</v>
      </c>
      <c r="D5" s="118">
        <v>2750</v>
      </c>
    </row>
    <row r="6" spans="1:4" ht="15.75" x14ac:dyDescent="0.2">
      <c r="A6" s="116">
        <v>639311</v>
      </c>
      <c r="B6" s="119" t="s">
        <v>193</v>
      </c>
      <c r="C6" s="171">
        <v>48520.119999999995</v>
      </c>
      <c r="D6" s="120">
        <v>38724.35</v>
      </c>
    </row>
    <row r="7" spans="1:4" ht="15.75" x14ac:dyDescent="0.2">
      <c r="A7" s="116">
        <v>639312</v>
      </c>
      <c r="B7" s="119" t="s">
        <v>194</v>
      </c>
      <c r="C7" s="171">
        <v>8562.3799999999992</v>
      </c>
      <c r="D7" s="120">
        <v>6833.71</v>
      </c>
    </row>
    <row r="8" spans="1:4" ht="15.75" x14ac:dyDescent="0.2">
      <c r="A8" s="116">
        <v>639311</v>
      </c>
      <c r="B8" s="119" t="s">
        <v>195</v>
      </c>
      <c r="C8" s="171">
        <v>2142.86</v>
      </c>
      <c r="D8" s="120">
        <v>918.8</v>
      </c>
    </row>
    <row r="9" spans="1:4" ht="15.75" x14ac:dyDescent="0.2">
      <c r="A9" s="116">
        <v>639312</v>
      </c>
      <c r="B9" s="119" t="s">
        <v>205</v>
      </c>
      <c r="C9" s="171">
        <v>107.14</v>
      </c>
      <c r="D9" s="120">
        <v>45.95</v>
      </c>
    </row>
    <row r="10" spans="1:4" ht="15.75" x14ac:dyDescent="0.2">
      <c r="A10" s="116">
        <v>64143</v>
      </c>
      <c r="B10" s="119" t="s">
        <v>170</v>
      </c>
      <c r="C10" s="171">
        <v>1500</v>
      </c>
      <c r="D10" s="120">
        <v>1120.22</v>
      </c>
    </row>
    <row r="11" spans="1:4" ht="15.75" x14ac:dyDescent="0.2">
      <c r="A11" s="116">
        <v>64151</v>
      </c>
      <c r="B11" s="117" t="s">
        <v>171</v>
      </c>
      <c r="C11" s="170">
        <v>0</v>
      </c>
      <c r="D11" s="118">
        <v>0</v>
      </c>
    </row>
    <row r="12" spans="1:4" ht="15.75" x14ac:dyDescent="0.2">
      <c r="A12" s="116">
        <v>65264</v>
      </c>
      <c r="B12" s="117" t="s">
        <v>172</v>
      </c>
      <c r="C12" s="170">
        <v>576359.5</v>
      </c>
      <c r="D12" s="118">
        <v>617849.16</v>
      </c>
    </row>
    <row r="13" spans="1:4" ht="15.75" x14ac:dyDescent="0.2">
      <c r="A13" s="116">
        <v>66151</v>
      </c>
      <c r="B13" s="117" t="s">
        <v>173</v>
      </c>
      <c r="C13" s="170">
        <v>11000</v>
      </c>
      <c r="D13" s="118">
        <v>9900</v>
      </c>
    </row>
    <row r="14" spans="1:4" ht="15.75" x14ac:dyDescent="0.2">
      <c r="A14" s="116">
        <v>66311</v>
      </c>
      <c r="B14" s="117" t="s">
        <v>196</v>
      </c>
      <c r="C14" s="170">
        <v>1200</v>
      </c>
      <c r="D14" s="118">
        <v>1200</v>
      </c>
    </row>
    <row r="15" spans="1:4" ht="15.75" x14ac:dyDescent="0.2">
      <c r="A15" s="116">
        <v>66313</v>
      </c>
      <c r="B15" s="117" t="s">
        <v>197</v>
      </c>
      <c r="C15" s="170">
        <v>8599.99</v>
      </c>
      <c r="D15" s="118">
        <v>8599.99</v>
      </c>
    </row>
    <row r="16" spans="1:4" ht="15.75" x14ac:dyDescent="0.2">
      <c r="A16" s="116">
        <v>66314</v>
      </c>
      <c r="B16" s="117" t="s">
        <v>198</v>
      </c>
      <c r="C16" s="170">
        <v>1000</v>
      </c>
      <c r="D16" s="118">
        <v>1000</v>
      </c>
    </row>
    <row r="17" spans="1:4" ht="15.75" x14ac:dyDescent="0.2">
      <c r="A17" s="116">
        <v>671111</v>
      </c>
      <c r="B17" s="117" t="s">
        <v>174</v>
      </c>
      <c r="C17" s="170">
        <v>680000</v>
      </c>
      <c r="D17" s="118">
        <v>680000</v>
      </c>
    </row>
    <row r="18" spans="1:4" ht="15.75" x14ac:dyDescent="0.2">
      <c r="A18" s="116">
        <v>671112</v>
      </c>
      <c r="B18" s="121" t="s">
        <v>175</v>
      </c>
      <c r="C18" s="170">
        <v>893342.5</v>
      </c>
      <c r="D18" s="118">
        <f>714893.35+5062.02</f>
        <v>719955.37</v>
      </c>
    </row>
    <row r="19" spans="1:4" ht="15.75" x14ac:dyDescent="0.2">
      <c r="A19" s="116">
        <v>67121</v>
      </c>
      <c r="B19" s="121" t="s">
        <v>176</v>
      </c>
      <c r="C19" s="170">
        <v>21120</v>
      </c>
      <c r="D19" s="118">
        <v>21120</v>
      </c>
    </row>
    <row r="20" spans="1:4" ht="15.75" x14ac:dyDescent="0.2">
      <c r="A20" s="116">
        <v>68311</v>
      </c>
      <c r="B20" s="117" t="s">
        <v>177</v>
      </c>
      <c r="C20" s="170">
        <v>2000</v>
      </c>
      <c r="D20" s="118">
        <v>1512.79</v>
      </c>
    </row>
    <row r="21" spans="1:4" ht="16.5" thickBot="1" x14ac:dyDescent="0.3">
      <c r="A21" s="122">
        <v>92211</v>
      </c>
      <c r="B21" s="123" t="s">
        <v>178</v>
      </c>
      <c r="C21" s="172">
        <v>85872.76</v>
      </c>
      <c r="D21" s="124">
        <v>119737.79</v>
      </c>
    </row>
    <row r="22" spans="1:4" x14ac:dyDescent="0.2">
      <c r="A22" s="115"/>
      <c r="B22" s="115"/>
      <c r="C22" s="115"/>
      <c r="D22" s="115"/>
    </row>
    <row r="23" spans="1:4" ht="23.25" x14ac:dyDescent="0.35">
      <c r="A23" s="160"/>
      <c r="B23" s="160"/>
      <c r="C23" s="161"/>
      <c r="D23" s="186"/>
    </row>
    <row r="24" spans="1:4" ht="23.25" x14ac:dyDescent="0.35">
      <c r="A24" s="161" t="s">
        <v>199</v>
      </c>
      <c r="B24" s="161"/>
      <c r="C24" s="161"/>
      <c r="D24" s="115"/>
    </row>
    <row r="25" spans="1:4" ht="23.25" x14ac:dyDescent="0.35">
      <c r="A25" s="161"/>
      <c r="B25" s="161"/>
      <c r="C25" s="161"/>
      <c r="D25" s="115"/>
    </row>
    <row r="26" spans="1:4" ht="23.25" x14ac:dyDescent="0.35">
      <c r="A26" s="161"/>
      <c r="B26" s="161"/>
      <c r="C26" s="161"/>
      <c r="D26" s="115"/>
    </row>
    <row r="27" spans="1:4" ht="23.25" x14ac:dyDescent="0.35">
      <c r="A27" s="161"/>
      <c r="B27" s="161"/>
      <c r="C27" s="161"/>
      <c r="D27" s="115"/>
    </row>
    <row r="28" spans="1:4" ht="23.25" x14ac:dyDescent="0.35">
      <c r="A28" s="161" t="s">
        <v>200</v>
      </c>
      <c r="B28" s="161"/>
      <c r="C28" s="161"/>
    </row>
    <row r="29" spans="1:4" ht="23.25" x14ac:dyDescent="0.35">
      <c r="A29" s="161"/>
      <c r="B29" s="161"/>
      <c r="C29" s="161"/>
    </row>
    <row r="30" spans="1:4" ht="23.25" x14ac:dyDescent="0.35">
      <c r="A30" s="161" t="s">
        <v>207</v>
      </c>
      <c r="B30" s="161"/>
      <c r="C30" s="161"/>
    </row>
    <row r="31" spans="1:4" ht="23.25" x14ac:dyDescent="0.35">
      <c r="A31" s="161"/>
      <c r="B31" s="161"/>
      <c r="C31" s="161"/>
    </row>
    <row r="32" spans="1:4" x14ac:dyDescent="0.2">
      <c r="C32" s="68"/>
    </row>
    <row r="33" spans="1:3" ht="18.75" x14ac:dyDescent="0.3">
      <c r="A33" s="162"/>
      <c r="B33" s="163"/>
      <c r="C33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</vt:lpstr>
      <vt:lpstr>PRIHODI</vt:lpstr>
    </vt:vector>
  </TitlesOfParts>
  <Company>noname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</cp:lastModifiedBy>
  <cp:lastPrinted>2023-01-20T12:30:03Z</cp:lastPrinted>
  <dcterms:created xsi:type="dcterms:W3CDTF">2007-11-26T13:30:35Z</dcterms:created>
  <dcterms:modified xsi:type="dcterms:W3CDTF">2023-01-20T12:30:13Z</dcterms:modified>
</cp:coreProperties>
</file>