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cijski planovi\Planovi 2022\"/>
    </mc:Choice>
  </mc:AlternateContent>
  <xr:revisionPtr revIDLastSave="0" documentId="13_ncr:1_{32BA21E9-D413-4BAF-B659-4492ED99EA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LP(R)FP-Ril" sheetId="5" r:id="rId1"/>
    <sheet name="OPĆI DIO" sheetId="6" r:id="rId2"/>
    <sheet name="PRIHODI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D4" i="7"/>
  <c r="D12" i="7" l="1"/>
  <c r="E6" i="7" l="1"/>
  <c r="E7" i="7"/>
  <c r="Z65" i="5"/>
  <c r="Z57" i="5" s="1"/>
  <c r="Z39" i="5" s="1"/>
  <c r="Z22" i="5" s="1"/>
  <c r="Z199" i="5" s="1"/>
  <c r="R65" i="5"/>
  <c r="R57" i="5" s="1"/>
  <c r="R39" i="5" s="1"/>
  <c r="R22" i="5" s="1"/>
  <c r="R199" i="5" s="1"/>
  <c r="K94" i="5"/>
  <c r="I94" i="5" l="1"/>
  <c r="I83" i="5"/>
  <c r="X24" i="5"/>
  <c r="X29" i="5"/>
  <c r="X35" i="5"/>
  <c r="P29" i="5"/>
  <c r="P24" i="5"/>
  <c r="P36" i="5"/>
  <c r="P35" i="5" s="1"/>
  <c r="I82" i="5" l="1"/>
  <c r="X23" i="5"/>
  <c r="X22" i="5" s="1"/>
  <c r="X199" i="5" s="1"/>
  <c r="P23" i="5"/>
  <c r="P22" i="5" s="1"/>
  <c r="P199" i="5" s="1"/>
  <c r="G24" i="5" l="1"/>
  <c r="G29" i="5"/>
  <c r="G35" i="5"/>
  <c r="E14" i="7"/>
  <c r="E15" i="7"/>
  <c r="E16" i="7"/>
  <c r="G23" i="5" l="1"/>
  <c r="E11" i="7"/>
  <c r="E20" i="7"/>
  <c r="E13" i="7"/>
  <c r="E10" i="7"/>
  <c r="E19" i="7"/>
  <c r="D21" i="7"/>
  <c r="E5" i="7"/>
  <c r="E2" i="7" s="1"/>
  <c r="D3" i="7"/>
  <c r="E17" i="7"/>
  <c r="N29" i="5"/>
  <c r="AB164" i="5"/>
  <c r="AA164" i="5"/>
  <c r="D2" i="7" l="1"/>
  <c r="N165" i="5"/>
  <c r="N164" i="5" s="1"/>
  <c r="N144" i="5"/>
  <c r="K189" i="5" l="1"/>
  <c r="K192" i="5"/>
  <c r="K191" i="5" s="1"/>
  <c r="K187" i="5"/>
  <c r="K183" i="5"/>
  <c r="K179" i="5"/>
  <c r="K175" i="5"/>
  <c r="K78" i="5"/>
  <c r="K171" i="5"/>
  <c r="K170" i="5" s="1"/>
  <c r="K167" i="5"/>
  <c r="K164" i="5" s="1"/>
  <c r="K156" i="5"/>
  <c r="K160" i="5"/>
  <c r="K151" i="5"/>
  <c r="K144" i="5"/>
  <c r="K142" i="5"/>
  <c r="K136" i="5"/>
  <c r="K140" i="5"/>
  <c r="K132" i="5"/>
  <c r="K131" i="5" s="1"/>
  <c r="K124" i="5"/>
  <c r="K120" i="5"/>
  <c r="K114" i="5"/>
  <c r="K111" i="5"/>
  <c r="K105" i="5"/>
  <c r="K73" i="5"/>
  <c r="K67" i="5"/>
  <c r="K58" i="5"/>
  <c r="K99" i="5"/>
  <c r="K89" i="5"/>
  <c r="K83" i="5"/>
  <c r="K80" i="5"/>
  <c r="K51" i="5"/>
  <c r="K41" i="5"/>
  <c r="K49" i="5"/>
  <c r="K155" i="5" l="1"/>
  <c r="K154" i="5" s="1"/>
  <c r="K40" i="5"/>
  <c r="K174" i="5"/>
  <c r="K173" i="5" s="1"/>
  <c r="K169" i="5" s="1"/>
  <c r="K82" i="5"/>
  <c r="K57" i="5"/>
  <c r="K135" i="5"/>
  <c r="C18" i="7"/>
  <c r="C2" i="7" s="1"/>
  <c r="G67" i="5"/>
  <c r="G57" i="5" s="1"/>
  <c r="G40" i="5"/>
  <c r="O40" i="5"/>
  <c r="F40" i="5"/>
  <c r="E40" i="5"/>
  <c r="E156" i="5"/>
  <c r="E155" i="5" s="1"/>
  <c r="E154" i="5" s="1"/>
  <c r="I39" i="5"/>
  <c r="N83" i="5"/>
  <c r="T124" i="5"/>
  <c r="T83" i="5"/>
  <c r="T107" i="5"/>
  <c r="T105" i="5" s="1"/>
  <c r="N192" i="5"/>
  <c r="N191" i="5" s="1"/>
  <c r="N173" i="5" s="1"/>
  <c r="N169" i="5" s="1"/>
  <c r="N160" i="5"/>
  <c r="N155" i="5" s="1"/>
  <c r="N154" i="5" s="1"/>
  <c r="N149" i="5"/>
  <c r="N111" i="5"/>
  <c r="N94" i="5"/>
  <c r="N114" i="5"/>
  <c r="K39" i="5" l="1"/>
  <c r="K22" i="5" s="1"/>
  <c r="K199" i="5" s="1"/>
  <c r="N82" i="5"/>
  <c r="N135" i="5"/>
  <c r="T82" i="5"/>
  <c r="T39" i="5" s="1"/>
  <c r="T22" i="5" s="1"/>
  <c r="T199" i="5" s="1"/>
  <c r="B12" i="5" s="1"/>
  <c r="N78" i="5"/>
  <c r="N57" i="5" s="1"/>
  <c r="N41" i="5"/>
  <c r="N40" i="5" s="1"/>
  <c r="N35" i="5"/>
  <c r="N24" i="5"/>
  <c r="N39" i="5" l="1"/>
  <c r="N23" i="5"/>
  <c r="G187" i="5"/>
  <c r="G174" i="5" s="1"/>
  <c r="G173" i="5" s="1"/>
  <c r="G169" i="5" s="1"/>
  <c r="G105" i="5"/>
  <c r="G99" i="5"/>
  <c r="I29" i="5"/>
  <c r="I23" i="5" s="1"/>
  <c r="I22" i="5" s="1"/>
  <c r="E114" i="5"/>
  <c r="E58" i="5"/>
  <c r="N22" i="5" l="1"/>
  <c r="N199" i="5" s="1"/>
  <c r="G82" i="5"/>
  <c r="G39" i="5" s="1"/>
  <c r="G22" i="5" s="1"/>
  <c r="G199" i="5" s="1"/>
  <c r="I199" i="5"/>
  <c r="E94" i="5"/>
  <c r="E89" i="5"/>
  <c r="E67" i="5"/>
  <c r="E57" i="5" s="1"/>
  <c r="E83" i="5"/>
  <c r="W29" i="5"/>
  <c r="O24" i="5"/>
  <c r="O29" i="5"/>
  <c r="O35" i="5"/>
  <c r="O39" i="5"/>
  <c r="M29" i="5"/>
  <c r="F29" i="5"/>
  <c r="M41" i="5"/>
  <c r="M40" i="5" s="1"/>
  <c r="M78" i="5"/>
  <c r="M57" i="5" s="1"/>
  <c r="M94" i="5"/>
  <c r="M83" i="5"/>
  <c r="E82" i="5" l="1"/>
  <c r="E39" i="5" s="1"/>
  <c r="O23" i="5"/>
  <c r="O22" i="5" s="1"/>
  <c r="O199" i="5" s="1"/>
  <c r="D11" i="6"/>
  <c r="D8" i="6"/>
  <c r="C11" i="6"/>
  <c r="C8" i="6"/>
  <c r="E22" i="5" l="1"/>
  <c r="E199" i="5" s="1"/>
  <c r="J189" i="5"/>
  <c r="J187" i="5"/>
  <c r="J183" i="5"/>
  <c r="J179" i="5"/>
  <c r="J175" i="5"/>
  <c r="J192" i="5"/>
  <c r="J171" i="5"/>
  <c r="J167" i="5"/>
  <c r="J156" i="5"/>
  <c r="J160" i="5"/>
  <c r="J151" i="5"/>
  <c r="J144" i="5"/>
  <c r="J142" i="5"/>
  <c r="J140" i="5"/>
  <c r="J136" i="5"/>
  <c r="J132" i="5"/>
  <c r="J131" i="5" s="1"/>
  <c r="J124" i="5"/>
  <c r="J120" i="5"/>
  <c r="J114" i="5"/>
  <c r="J111" i="5"/>
  <c r="J105" i="5"/>
  <c r="J99" i="5"/>
  <c r="J94" i="5"/>
  <c r="J89" i="5"/>
  <c r="J83" i="5"/>
  <c r="J170" i="5" l="1"/>
  <c r="J191" i="5"/>
  <c r="J135" i="5"/>
  <c r="J82" i="5"/>
  <c r="J164" i="5"/>
  <c r="J155" i="5"/>
  <c r="J154" i="5" s="1"/>
  <c r="J174" i="5"/>
  <c r="J78" i="5"/>
  <c r="J80" i="5"/>
  <c r="J73" i="5"/>
  <c r="J67" i="5"/>
  <c r="J58" i="5"/>
  <c r="J41" i="5"/>
  <c r="J51" i="5"/>
  <c r="M149" i="5"/>
  <c r="M144" i="5"/>
  <c r="M160" i="5"/>
  <c r="M192" i="5"/>
  <c r="M114" i="5"/>
  <c r="M82" i="5" s="1"/>
  <c r="M24" i="5"/>
  <c r="M35" i="5"/>
  <c r="W40" i="5"/>
  <c r="W39" i="5" s="1"/>
  <c r="W24" i="5"/>
  <c r="W35" i="5"/>
  <c r="F132" i="5"/>
  <c r="F105" i="5"/>
  <c r="F99" i="5"/>
  <c r="F94" i="5"/>
  <c r="F67" i="5"/>
  <c r="F57" i="5" s="1"/>
  <c r="F24" i="5"/>
  <c r="F35" i="5"/>
  <c r="J173" i="5" l="1"/>
  <c r="J169" i="5" s="1"/>
  <c r="J40" i="5"/>
  <c r="W23" i="5"/>
  <c r="W22" i="5" s="1"/>
  <c r="W199" i="5" s="1"/>
  <c r="B14" i="5" s="1"/>
  <c r="M23" i="5"/>
  <c r="F82" i="5"/>
  <c r="M191" i="5"/>
  <c r="M155" i="5"/>
  <c r="M154" i="5" s="1"/>
  <c r="M135" i="5"/>
  <c r="F23" i="5"/>
  <c r="F131" i="5"/>
  <c r="J57" i="5"/>
  <c r="F187" i="5"/>
  <c r="D105" i="5"/>
  <c r="D156" i="5"/>
  <c r="D142" i="5"/>
  <c r="D140" i="5"/>
  <c r="D114" i="5"/>
  <c r="D124" i="5"/>
  <c r="D120" i="5"/>
  <c r="D94" i="5"/>
  <c r="D89" i="5"/>
  <c r="D83" i="5"/>
  <c r="D67" i="5"/>
  <c r="D58" i="5"/>
  <c r="D41" i="5"/>
  <c r="D40" i="5" s="1"/>
  <c r="H29" i="5"/>
  <c r="H23" i="5" s="1"/>
  <c r="H22" i="5" s="1"/>
  <c r="H199" i="5" s="1"/>
  <c r="B11" i="6"/>
  <c r="B8" i="6"/>
  <c r="B14" i="6" l="1"/>
  <c r="J39" i="5"/>
  <c r="J22" i="5" s="1"/>
  <c r="J199" i="5" s="1"/>
  <c r="B10" i="5" s="1"/>
  <c r="D57" i="5"/>
  <c r="M39" i="5"/>
  <c r="M22" i="5" s="1"/>
  <c r="D155" i="5"/>
  <c r="M173" i="5"/>
  <c r="M169" i="5" s="1"/>
  <c r="F39" i="5"/>
  <c r="F22" i="5" s="1"/>
  <c r="D135" i="5"/>
  <c r="D82" i="5"/>
  <c r="F174" i="5"/>
  <c r="D154" i="5" l="1"/>
  <c r="D39" i="5"/>
  <c r="F173" i="5"/>
  <c r="M199" i="5"/>
  <c r="B13" i="5" s="1"/>
  <c r="D22" i="5" l="1"/>
  <c r="F169" i="5"/>
  <c r="F199" i="5" l="1"/>
  <c r="D199" i="5"/>
  <c r="B8" i="5" s="1"/>
  <c r="B16" i="5" s="1"/>
  <c r="B18" i="5" l="1"/>
</calcChain>
</file>

<file path=xl/sharedStrings.xml><?xml version="1.0" encoding="utf-8"?>
<sst xmlns="http://schemas.openxmlformats.org/spreadsheetml/2006/main" count="286" uniqueCount="251">
  <si>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</si>
  <si>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</si>
  <si>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</si>
  <si>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</si>
  <si>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</si>
  <si>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</si>
  <si>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</si>
  <si>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</si>
  <si>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</si>
  <si>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</si>
  <si>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Pomoći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</si>
  <si>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</si>
  <si>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</si>
  <si>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</si>
  <si>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</si>
  <si>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</si>
  <si>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</si>
  <si>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</si>
  <si>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</si>
  <si>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</si>
  <si>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</si>
  <si>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</si>
  <si>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</si>
  <si>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</si>
  <si>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</si>
  <si>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</si>
  <si>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</si>
  <si>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</si>
  <si>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Dop.za obv.zdrav.osig.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</si>
  <si>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</si>
  <si>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</si>
  <si>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</si>
  <si>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</si>
  <si>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</si>
  <si>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</si>
  <si>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</si>
  <si>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</si>
  <si>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</si>
  <si>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</si>
  <si>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</si>
  <si>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</si>
  <si>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</si>
  <si>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</si>
  <si>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</si>
  <si>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</si>
  <si>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</si>
  <si>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</si>
  <si>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</si>
  <si>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</si>
  <si>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</si>
  <si>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</si>
  <si>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</si>
  <si>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</si>
  <si>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</si>
  <si>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</si>
  <si>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</si>
  <si>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</si>
  <si>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</si>
  <si>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</si>
  <si>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</si>
  <si>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</si>
  <si>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</si>
  <si>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</si>
  <si>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</si>
  <si>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</si>
  <si>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</si>
  <si>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</si>
  <si>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</si>
  <si>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</si>
  <si>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</si>
  <si>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</si>
  <si>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</si>
  <si>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</si>
  <si>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</si>
  <si>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</si>
  <si>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</si>
  <si>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</si>
  <si>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</si>
  <si>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</si>
  <si>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</si>
  <si>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</si>
  <si>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</si>
  <si>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</si>
  <si>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</si>
  <si>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</si>
  <si>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</si>
  <si>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</si>
  <si>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</si>
  <si>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</si>
  <si>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</si>
  <si>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</si>
  <si>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</si>
  <si>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</si>
  <si>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</si>
  <si>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</si>
  <si>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</si>
  <si>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</si>
  <si>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</si>
  <si>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</si>
  <si>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</si>
  <si>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</si>
  <si>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</si>
  <si>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</si>
  <si>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</si>
  <si>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</si>
  <si>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</si>
  <si>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</si>
  <si>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</si>
  <si>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</si>
  <si>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</si>
  <si>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</si>
  <si>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</si>
  <si>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</si>
  <si>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</si>
  <si>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</si>
  <si>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</si>
  <si>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</si>
  <si>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</si>
  <si>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</si>
  <si>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</si>
  <si>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</si>
  <si>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</si>
  <si>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</si>
  <si>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</si>
  <si>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</si>
  <si>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</si>
  <si>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</si>
  <si>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</si>
  <si>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</si>
  <si>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</si>
  <si>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</si>
  <si>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</si>
  <si>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</si>
  <si>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</si>
  <si>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</si>
  <si>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</si>
  <si>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</si>
  <si>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</si>
  <si>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</si>
  <si>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</si>
  <si>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</si>
  <si>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</si>
  <si>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</si>
  <si>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Telefoni i ostali uređaji</t>
  </si>
  <si>
    <t>Novč.naknada zbog nezapoš.invalida</t>
  </si>
  <si>
    <t>Prihodi od nefin. Im. i nadoknade šteta s osnova osiguranja</t>
  </si>
  <si>
    <t>Radio i TV prijemnici</t>
  </si>
  <si>
    <t>Ostala komunikacijska oprema</t>
  </si>
  <si>
    <t>Oprema za održavanje prostorija</t>
  </si>
  <si>
    <t>Naknade za prijevoz na posao i sa posla</t>
  </si>
  <si>
    <t>Elektronski mediji</t>
  </si>
  <si>
    <t>Promidžbeni materijali</t>
  </si>
  <si>
    <t>Usluge platnog prometa</t>
  </si>
  <si>
    <t>Procjena 2023.</t>
  </si>
  <si>
    <t>Mat.i dij.za tek.i inv.održ. postrojenja i opreme</t>
  </si>
  <si>
    <t>Usluge agencija, studentskog servisa</t>
  </si>
  <si>
    <t>Licence</t>
  </si>
  <si>
    <t>Oprema</t>
  </si>
  <si>
    <t>Sudske pristojbe</t>
  </si>
  <si>
    <t>Ostale pristojbe i naknade</t>
  </si>
  <si>
    <t>Troškovi sudskih postupaka</t>
  </si>
  <si>
    <t>PRENESENI VIŠAK IZ 2021. GODINE</t>
  </si>
  <si>
    <t xml:space="preserve">Višak iz 2021. </t>
  </si>
  <si>
    <t>Plaće po sudskim presudama</t>
  </si>
  <si>
    <t>Plaće za prekovremeni rad</t>
  </si>
  <si>
    <t>Bruto plaće za smjenski rad</t>
  </si>
  <si>
    <t>Doprinos za zaštitu zdravlja</t>
  </si>
  <si>
    <t>Doprinos u slučaju nezaposl.</t>
  </si>
  <si>
    <t>Zatezne kamate za poreze</t>
  </si>
  <si>
    <t>Zatezne kamate za doprinose</t>
  </si>
  <si>
    <t>Ostale zatezne kamate</t>
  </si>
  <si>
    <t>Ostale naknade građanima iz proračuna</t>
  </si>
  <si>
    <t>Naknade građanima iz proračuna</t>
  </si>
  <si>
    <t>Ostale naknade iz proračuna u naravi</t>
  </si>
  <si>
    <t>EU sredstva</t>
  </si>
  <si>
    <t>Mat.i dij.za tek.i inv.održ. transportnih sredstava</t>
  </si>
  <si>
    <t>Prihodi od prodaje imovine</t>
  </si>
  <si>
    <t>Plan 2022.</t>
  </si>
  <si>
    <t>Procjena 2024.</t>
  </si>
  <si>
    <t xml:space="preserve">Plan 2022. </t>
  </si>
  <si>
    <t xml:space="preserve">OPĆI DIO </t>
  </si>
  <si>
    <t>Projekcija plana za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</si>
  <si>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</si>
  <si>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</si>
  <si>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</si>
  <si>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</si>
  <si>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</si>
  <si>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</si>
  <si>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</si>
  <si>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</si>
  <si>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</si>
  <si>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</si>
  <si>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</si>
  <si>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</si>
  <si>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PROJEKCIJA PLANA ZA 2023. I 2024. GODINU</t>
  </si>
  <si>
    <t xml:space="preserve">Novi plan za 2022. </t>
  </si>
  <si>
    <t>Projekcija plana za 2024.</t>
  </si>
  <si>
    <t>Višak iz 2021. godine</t>
  </si>
  <si>
    <t>Nagrade</t>
  </si>
  <si>
    <t>Ostali rashodi za nezaposlene</t>
  </si>
  <si>
    <t>Regres</t>
  </si>
  <si>
    <t>Naknade za bolest, invalidnost</t>
  </si>
  <si>
    <t>Darovi</t>
  </si>
  <si>
    <t>Povećanje/smanjenje</t>
  </si>
  <si>
    <t>Laboratorijske usluge</t>
  </si>
  <si>
    <t>Naknade za prijevoz, za rad na terenu i odvojeni života</t>
  </si>
  <si>
    <t>EKONOMSKA KLASIFKACIJA
(na petoj razini)</t>
  </si>
  <si>
    <t>NAZIV</t>
  </si>
  <si>
    <t>Tekuće pomoći iz državnog proračuna proračunskim korisnicima proračuna JLP(R)S-mzo</t>
  </si>
  <si>
    <t>Tekuće pomoći iz nenadležnog proračuna - VSŽ</t>
  </si>
  <si>
    <t>Kapitalne pomoći iz državnog proračuna prorač. korisnicima proračuna JLP(R)S</t>
  </si>
  <si>
    <t>Zatezne kamate iz obveznih odnosa i drugo</t>
  </si>
  <si>
    <t>Prihodi od pozitivnih tečajnih razlika</t>
  </si>
  <si>
    <t>Sufinanciranje cijene uslufe, participacije i slično</t>
  </si>
  <si>
    <t>Prihodi od pruženih usluga</t>
  </si>
  <si>
    <t>Prihodi iz nadležnog proračuna za financiranje rashoda poslovanja-dec.</t>
  </si>
  <si>
    <t>Prihodi iz nadležnog proračuna za financiranje rashoda poslovanja-gradska sredstva</t>
  </si>
  <si>
    <t>Prihodi iz nadležnog proračuna za financiranje rashoda za nabavu nefinancijske imovine</t>
  </si>
  <si>
    <t>Ostali prihodi</t>
  </si>
  <si>
    <t>Višak prihoda poslovanja</t>
  </si>
  <si>
    <t>POVEĆANJE/SMANJENJE</t>
  </si>
  <si>
    <t>PLAN 2022.</t>
  </si>
  <si>
    <t>NOVI PLAN 2022.</t>
  </si>
  <si>
    <t>Naknade građanima i kućanstvima u novcu</t>
  </si>
  <si>
    <t>Ostale naknade iz proračuna u novcu</t>
  </si>
  <si>
    <t xml:space="preserve"> Procjena 2023.</t>
  </si>
  <si>
    <t xml:space="preserve"> Procjena 2024.</t>
  </si>
  <si>
    <t>Tekući prijenosi između prorač. kor. istog prorač. temeljem prijenosa EU sredstva (asistenti)</t>
  </si>
  <si>
    <t>Tekući prijenosi između prorač. kor. istog prorač. temeljem prijenosa EU (država asistenti)</t>
  </si>
  <si>
    <t>Tekući prijenosi između prorač. kor. istog prorač. temeljem prijenosa EU sredstva (shema)</t>
  </si>
  <si>
    <t>Tekući prijenosi između prorač. kor. istog prorač. temeljem prijenosa EU(država shema)</t>
  </si>
  <si>
    <t>Tekuće donacije od fizičkih osoba</t>
  </si>
  <si>
    <t>Tekuće donacije od trgovačkih društava</t>
  </si>
  <si>
    <t>Tekuće donacije od ostalih subjekata izvan proračuna</t>
  </si>
  <si>
    <t>Gradski  proračun- DEC. (1.2.1.)</t>
  </si>
  <si>
    <t>Gradski proračun (1.1.2.)</t>
  </si>
  <si>
    <t>Županijski proračun (5.2.1.)</t>
  </si>
  <si>
    <t>Pomoći-ministarstvo (5.1.1. + 5.3.1. kapitalne)</t>
  </si>
  <si>
    <t>Vlastiti     (3.1.1.)</t>
  </si>
  <si>
    <t>Donacije (6.1.1.)</t>
  </si>
  <si>
    <t>Namirnice</t>
  </si>
  <si>
    <t>Ravnateljica: ______________________ (Dinka Peti, mag.mus.)</t>
  </si>
  <si>
    <t>Predsjednik Školskog odbora: ___________________ (Tomislav Ćavar, dipl.iur.)</t>
  </si>
  <si>
    <t xml:space="preserve"> </t>
  </si>
  <si>
    <t>Pomoći-asistenti  (5.1.3.)</t>
  </si>
  <si>
    <t>Pomoći-shema voća  (5.1.3.)</t>
  </si>
  <si>
    <t>EU sredstva-shema voća  (5.8.3.)</t>
  </si>
  <si>
    <t>EU sredstva-asistenti (5.8.3.)</t>
  </si>
  <si>
    <t xml:space="preserve">                                 M.P.                                 21.12.2022.</t>
  </si>
  <si>
    <t xml:space="preserve">Prva izmjena financijskog plana - Plan rashoda i izdataka 2022. i procjene 2023. i 2024. </t>
  </si>
  <si>
    <t xml:space="preserve">PRVA IZMJENA FINANCIJSKOG PLANA GLAZBENE ŠKOLE JOSIPA RUNJANINA ZA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</si>
</sst>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D0D0D"/>
      <name val="Arial"/>
      <family val="2"/>
      <charset val="238"/>
    </font>
    <font>
      <sz val="14"/>
      <color rgb="FF0D0D0D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0" tint="-0.14999847407452621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32" fillId="0" borderId="0"/>
  </cellStyleXfs>
  <cellXfs count="370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164" fontId="9" fillId="0" borderId="0" xfId="2" applyFont="1" applyBorder="1"/>
    <xf numFmtId="4" fontId="8" fillId="4" borderId="0" xfId="0" applyNumberFormat="1" applyFont="1" applyFill="1" applyBorder="1"/>
    <xf numFmtId="164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3" fontId="7" fillId="4" borderId="0" xfId="0" applyNumberFormat="1" applyFont="1" applyFill="1"/>
    <xf numFmtId="3" fontId="11" fillId="3" borderId="0" xfId="0" applyNumberFormat="1" applyFont="1" applyFill="1"/>
    <xf numFmtId="3" fontId="11" fillId="4" borderId="0" xfId="0" applyNumberFormat="1" applyFont="1" applyFill="1"/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3" fontId="7" fillId="7" borderId="0" xfId="0" applyNumberFormat="1" applyFont="1" applyFill="1"/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3" fontId="11" fillId="7" borderId="0" xfId="0" applyNumberFormat="1" applyFont="1" applyFill="1"/>
    <xf numFmtId="3" fontId="9" fillId="7" borderId="2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3" fontId="8" fillId="0" borderId="16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4" fontId="9" fillId="7" borderId="2" xfId="5" applyNumberFormat="1" applyFont="1" applyFill="1" applyBorder="1" applyAlignment="1">
      <alignment horizontal="right"/>
    </xf>
    <xf numFmtId="4" fontId="9" fillId="4" borderId="3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9" fillId="0" borderId="3" xfId="5" applyNumberFormat="1" applyFont="1" applyBorder="1" applyAlignment="1">
      <alignment horizontal="right"/>
    </xf>
    <xf numFmtId="0" fontId="8" fillId="3" borderId="21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/>
    </xf>
    <xf numFmtId="4" fontId="8" fillId="3" borderId="22" xfId="5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/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Alignment="1"/>
    <xf numFmtId="3" fontId="10" fillId="0" borderId="0" xfId="0" applyNumberFormat="1" applyFont="1" applyBorder="1" applyAlignment="1">
      <alignment horizontal="left" vertical="center"/>
    </xf>
    <xf numFmtId="0" fontId="14" fillId="4" borderId="0" xfId="0" applyNumberFormat="1" applyFont="1" applyFill="1" applyBorder="1" applyAlignment="1">
      <alignment horizontal="center"/>
    </xf>
    <xf numFmtId="0" fontId="15" fillId="4" borderId="0" xfId="0" quotePrefix="1" applyNumberFormat="1" applyFont="1" applyFill="1" applyBorder="1" applyAlignment="1">
      <alignment horizontal="center" vertical="justify"/>
    </xf>
    <xf numFmtId="4" fontId="8" fillId="0" borderId="1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8" xfId="0" quotePrefix="1" applyNumberFormat="1" applyFont="1" applyBorder="1" applyAlignment="1">
      <alignment horizontal="right" wrapText="1"/>
    </xf>
    <xf numFmtId="0" fontId="9" fillId="0" borderId="31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7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4" borderId="16" xfId="0" applyNumberFormat="1" applyFont="1" applyFill="1" applyBorder="1" applyAlignment="1">
      <alignment horizontal="center"/>
    </xf>
    <xf numFmtId="0" fontId="9" fillId="4" borderId="28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wrapText="1"/>
    </xf>
    <xf numFmtId="4" fontId="9" fillId="0" borderId="2" xfId="5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shrinkToFit="1"/>
    </xf>
    <xf numFmtId="4" fontId="9" fillId="4" borderId="3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4" fontId="8" fillId="0" borderId="3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9" fillId="12" borderId="3" xfId="0" applyNumberFormat="1" applyFont="1" applyFill="1" applyBorder="1" applyAlignment="1">
      <alignment horizontal="right"/>
    </xf>
    <xf numFmtId="165" fontId="9" fillId="13" borderId="2" xfId="0" applyNumberFormat="1" applyFont="1" applyFill="1" applyBorder="1" applyAlignment="1">
      <alignment horizontal="right"/>
    </xf>
    <xf numFmtId="165" fontId="9" fillId="12" borderId="2" xfId="0" applyNumberFormat="1" applyFont="1" applyFill="1" applyBorder="1" applyAlignment="1">
      <alignment horizontal="right"/>
    </xf>
    <xf numFmtId="4" fontId="9" fillId="12" borderId="3" xfId="5" applyNumberFormat="1" applyFont="1" applyFill="1" applyBorder="1" applyAlignment="1">
      <alignment horizontal="right"/>
    </xf>
    <xf numFmtId="4" fontId="9" fillId="13" borderId="2" xfId="5" applyNumberFormat="1" applyFont="1" applyFill="1" applyBorder="1" applyAlignment="1">
      <alignment horizontal="right"/>
    </xf>
    <xf numFmtId="4" fontId="9" fillId="12" borderId="2" xfId="5" applyNumberFormat="1" applyFont="1" applyFill="1" applyBorder="1" applyAlignment="1">
      <alignment horizontal="right"/>
    </xf>
    <xf numFmtId="4" fontId="9" fillId="13" borderId="2" xfId="0" applyNumberFormat="1" applyFont="1" applyFill="1" applyBorder="1" applyAlignment="1">
      <alignment horizontal="right"/>
    </xf>
    <xf numFmtId="4" fontId="8" fillId="11" borderId="22" xfId="5" applyNumberFormat="1" applyFont="1" applyFill="1" applyBorder="1" applyAlignment="1">
      <alignment horizontal="right"/>
    </xf>
    <xf numFmtId="165" fontId="18" fillId="13" borderId="2" xfId="8" applyNumberFormat="1" applyFont="1" applyFill="1" applyBorder="1" applyAlignment="1"/>
    <xf numFmtId="165" fontId="18" fillId="0" borderId="2" xfId="8" applyNumberFormat="1" applyFont="1" applyBorder="1" applyAlignment="1"/>
    <xf numFmtId="165" fontId="18" fillId="12" borderId="2" xfId="8" applyNumberFormat="1" applyFont="1" applyFill="1" applyBorder="1" applyAlignment="1"/>
    <xf numFmtId="165" fontId="18" fillId="0" borderId="3" xfId="8" applyNumberFormat="1" applyFont="1" applyBorder="1" applyAlignment="1"/>
    <xf numFmtId="4" fontId="19" fillId="12" borderId="3" xfId="0" applyNumberFormat="1" applyFont="1" applyFill="1" applyBorder="1" applyAlignment="1">
      <alignment horizontal="center" vertical="center" wrapText="1"/>
    </xf>
    <xf numFmtId="4" fontId="19" fillId="13" borderId="2" xfId="0" applyNumberFormat="1" applyFont="1" applyFill="1" applyBorder="1" applyAlignment="1">
      <alignment horizontal="center" vertical="center" wrapText="1"/>
    </xf>
    <xf numFmtId="4" fontId="19" fillId="12" borderId="2" xfId="0" applyNumberFormat="1" applyFont="1" applyFill="1" applyBorder="1" applyAlignment="1">
      <alignment horizontal="center" vertical="center" wrapText="1"/>
    </xf>
    <xf numFmtId="4" fontId="20" fillId="12" borderId="2" xfId="0" applyNumberFormat="1" applyFont="1" applyFill="1" applyBorder="1" applyAlignment="1">
      <alignment horizontal="center" vertical="center" wrapText="1"/>
    </xf>
    <xf numFmtId="4" fontId="9" fillId="12" borderId="2" xfId="0" applyNumberFormat="1" applyFont="1" applyFill="1" applyBorder="1" applyAlignment="1">
      <alignment horizontal="right"/>
    </xf>
    <xf numFmtId="4" fontId="0" fillId="0" borderId="0" xfId="0" applyNumberFormat="1"/>
    <xf numFmtId="0" fontId="23" fillId="0" borderId="0" xfId="6" applyFont="1"/>
    <xf numFmtId="0" fontId="22" fillId="4" borderId="37" xfId="6" applyFont="1" applyFill="1" applyBorder="1"/>
    <xf numFmtId="49" fontId="22" fillId="4" borderId="38" xfId="6" applyNumberFormat="1" applyFont="1" applyFill="1" applyBorder="1" applyAlignment="1">
      <alignment horizontal="center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2" xfId="6" applyNumberFormat="1" applyFont="1" applyFill="1" applyBorder="1" applyAlignment="1">
      <alignment horizontal="right" wrapText="1"/>
    </xf>
    <xf numFmtId="4" fontId="23" fillId="4" borderId="18" xfId="6" applyNumberFormat="1" applyFont="1" applyFill="1" applyBorder="1" applyAlignment="1">
      <alignment horizontal="right" wrapText="1"/>
    </xf>
    <xf numFmtId="3" fontId="23" fillId="4" borderId="0" xfId="6" applyNumberFormat="1" applyFont="1" applyFill="1" applyBorder="1" applyAlignment="1">
      <alignment horizontal="right"/>
    </xf>
    <xf numFmtId="3" fontId="23" fillId="4" borderId="40" xfId="6" applyNumberFormat="1" applyFont="1" applyFill="1" applyBorder="1" applyAlignment="1">
      <alignment horizontal="left"/>
    </xf>
    <xf numFmtId="0" fontId="24" fillId="4" borderId="39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3" fontId="22" fillId="0" borderId="0" xfId="6" applyNumberFormat="1" applyFont="1" applyBorder="1"/>
    <xf numFmtId="3" fontId="23" fillId="4" borderId="38" xfId="6" applyNumberFormat="1" applyFont="1" applyFill="1" applyBorder="1" applyAlignment="1">
      <alignment horizontal="right" wrapText="1"/>
    </xf>
    <xf numFmtId="3" fontId="23" fillId="4" borderId="12" xfId="6" applyNumberFormat="1" applyFont="1" applyFill="1" applyBorder="1" applyAlignment="1">
      <alignment horizontal="right" wrapText="1"/>
    </xf>
    <xf numFmtId="0" fontId="23" fillId="4" borderId="43" xfId="6" applyNumberFormat="1" applyFont="1" applyFill="1" applyBorder="1" applyAlignment="1">
      <alignment horizontal="left" wrapText="1"/>
    </xf>
    <xf numFmtId="4" fontId="23" fillId="4" borderId="44" xfId="6" applyNumberFormat="1" applyFont="1" applyFill="1" applyBorder="1" applyAlignment="1">
      <alignment horizontal="right" wrapText="1"/>
    </xf>
    <xf numFmtId="4" fontId="23" fillId="4" borderId="45" xfId="6" applyNumberFormat="1" applyFont="1" applyFill="1" applyBorder="1" applyAlignment="1">
      <alignment horizontal="right" wrapText="1"/>
    </xf>
    <xf numFmtId="0" fontId="23" fillId="4" borderId="46" xfId="6" applyNumberFormat="1" applyFont="1" applyFill="1" applyBorder="1" applyAlignment="1">
      <alignment horizontal="left"/>
    </xf>
    <xf numFmtId="4" fontId="23" fillId="4" borderId="47" xfId="6" applyNumberFormat="1" applyFont="1" applyFill="1" applyBorder="1" applyAlignment="1">
      <alignment horizontal="right"/>
    </xf>
    <xf numFmtId="4" fontId="23" fillId="4" borderId="48" xfId="6" applyNumberFormat="1" applyFont="1" applyFill="1" applyBorder="1" applyAlignment="1">
      <alignment horizontal="right"/>
    </xf>
    <xf numFmtId="0" fontId="23" fillId="4" borderId="19" xfId="6" applyNumberFormat="1" applyFont="1" applyFill="1" applyBorder="1"/>
    <xf numFmtId="4" fontId="23" fillId="4" borderId="42" xfId="6" applyNumberFormat="1" applyFont="1" applyFill="1" applyBorder="1" applyAlignment="1">
      <alignment horizontal="right"/>
    </xf>
    <xf numFmtId="4" fontId="23" fillId="4" borderId="20" xfId="6" applyNumberFormat="1" applyFont="1" applyFill="1" applyBorder="1" applyAlignment="1">
      <alignment horizontal="right"/>
    </xf>
    <xf numFmtId="4" fontId="26" fillId="4" borderId="0" xfId="6" applyNumberFormat="1" applyFont="1" applyFill="1" applyBorder="1" applyAlignment="1">
      <alignment horizontal="right"/>
    </xf>
    <xf numFmtId="0" fontId="23" fillId="4" borderId="21" xfId="6" applyNumberFormat="1" applyFont="1" applyFill="1" applyBorder="1" applyAlignment="1">
      <alignment horizontal="left"/>
    </xf>
    <xf numFmtId="4" fontId="22" fillId="4" borderId="22" xfId="6" applyNumberFormat="1" applyFont="1" applyFill="1" applyBorder="1" applyAlignment="1">
      <alignment horizontal="right"/>
    </xf>
    <xf numFmtId="4" fontId="22" fillId="4" borderId="23" xfId="6" applyNumberFormat="1" applyFont="1" applyFill="1" applyBorder="1" applyAlignment="1">
      <alignment horizontal="right"/>
    </xf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0" fontId="9" fillId="0" borderId="0" xfId="0" applyFont="1"/>
    <xf numFmtId="3" fontId="8" fillId="3" borderId="21" xfId="0" applyNumberFormat="1" applyFont="1" applyFill="1" applyBorder="1" applyAlignment="1">
      <alignment horizontal="center"/>
    </xf>
    <xf numFmtId="4" fontId="8" fillId="3" borderId="22" xfId="0" applyNumberFormat="1" applyFont="1" applyFill="1" applyBorder="1"/>
    <xf numFmtId="4" fontId="8" fillId="3" borderId="23" xfId="0" applyNumberFormat="1" applyFont="1" applyFill="1" applyBorder="1"/>
    <xf numFmtId="3" fontId="8" fillId="3" borderId="32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10" xfId="0" applyNumberFormat="1" applyFont="1" applyFill="1" applyBorder="1"/>
    <xf numFmtId="0" fontId="8" fillId="0" borderId="31" xfId="0" applyNumberFormat="1" applyFont="1" applyBorder="1" applyAlignment="1">
      <alignment horizontal="center" wrapText="1"/>
    </xf>
    <xf numFmtId="165" fontId="9" fillId="0" borderId="4" xfId="0" applyNumberFormat="1" applyFont="1" applyBorder="1"/>
    <xf numFmtId="165" fontId="9" fillId="0" borderId="49" xfId="0" applyNumberFormat="1" applyFont="1" applyBorder="1"/>
    <xf numFmtId="0" fontId="22" fillId="4" borderId="24" xfId="6" applyFont="1" applyFill="1" applyBorder="1"/>
    <xf numFmtId="49" fontId="22" fillId="4" borderId="8" xfId="6" applyNumberFormat="1" applyFont="1" applyFill="1" applyBorder="1" applyAlignment="1">
      <alignment horizontal="center" wrapText="1"/>
    </xf>
    <xf numFmtId="49" fontId="22" fillId="4" borderId="41" xfId="6" applyNumberFormat="1" applyFont="1" applyFill="1" applyBorder="1" applyAlignment="1">
      <alignment horizontal="center" wrapText="1"/>
    </xf>
    <xf numFmtId="0" fontId="22" fillId="4" borderId="15" xfId="6" applyFont="1" applyFill="1" applyBorder="1"/>
    <xf numFmtId="4" fontId="22" fillId="4" borderId="11" xfId="6" applyNumberFormat="1" applyFont="1" applyFill="1" applyBorder="1" applyAlignment="1">
      <alignment horizontal="right" wrapText="1"/>
    </xf>
    <xf numFmtId="4" fontId="22" fillId="4" borderId="12" xfId="6" applyNumberFormat="1" applyFont="1" applyFill="1" applyBorder="1" applyAlignment="1">
      <alignment horizontal="right" wrapText="1"/>
    </xf>
    <xf numFmtId="0" fontId="23" fillId="4" borderId="16" xfId="6" applyFont="1" applyFill="1" applyBorder="1"/>
    <xf numFmtId="4" fontId="22" fillId="4" borderId="18" xfId="6" applyNumberFormat="1" applyFont="1" applyFill="1" applyBorder="1" applyAlignment="1">
      <alignment horizontal="right" wrapText="1"/>
    </xf>
    <xf numFmtId="0" fontId="22" fillId="4" borderId="16" xfId="6" applyFont="1" applyFill="1" applyBorder="1"/>
    <xf numFmtId="3" fontId="22" fillId="4" borderId="32" xfId="6" applyNumberFormat="1" applyFont="1" applyFill="1" applyBorder="1" applyAlignment="1">
      <alignment horizontal="left"/>
    </xf>
    <xf numFmtId="4" fontId="22" fillId="3" borderId="6" xfId="6" applyNumberFormat="1" applyFont="1" applyFill="1" applyBorder="1" applyAlignment="1">
      <alignment horizontal="right"/>
    </xf>
    <xf numFmtId="4" fontId="22" fillId="3" borderId="10" xfId="6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3" fontId="23" fillId="4" borderId="17" xfId="6" applyNumberFormat="1" applyFont="1" applyFill="1" applyBorder="1" applyAlignment="1">
      <alignment horizontal="left"/>
    </xf>
    <xf numFmtId="3" fontId="23" fillId="4" borderId="51" xfId="6" applyNumberFormat="1" applyFont="1" applyFill="1" applyBorder="1" applyAlignment="1">
      <alignment horizontal="right"/>
    </xf>
    <xf numFmtId="0" fontId="24" fillId="4" borderId="17" xfId="6" applyNumberFormat="1" applyFont="1" applyFill="1" applyBorder="1" applyAlignment="1">
      <alignment horizontal="left"/>
    </xf>
    <xf numFmtId="3" fontId="25" fillId="4" borderId="51" xfId="6" applyNumberFormat="1" applyFont="1" applyFill="1" applyBorder="1" applyAlignment="1">
      <alignment horizontal="right"/>
    </xf>
    <xf numFmtId="0" fontId="22" fillId="0" borderId="17" xfId="6" applyFont="1" applyBorder="1" applyAlignment="1">
      <alignment wrapText="1"/>
    </xf>
    <xf numFmtId="3" fontId="22" fillId="0" borderId="51" xfId="6" applyNumberFormat="1" applyFont="1" applyBorder="1"/>
    <xf numFmtId="0" fontId="26" fillId="4" borderId="17" xfId="6" applyNumberFormat="1" applyFont="1" applyFill="1" applyBorder="1"/>
    <xf numFmtId="4" fontId="26" fillId="4" borderId="51" xfId="6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9" fillId="4" borderId="2" xfId="0" applyNumberFormat="1" applyFont="1" applyFill="1" applyBorder="1" applyAlignment="1">
      <alignment horizontal="right"/>
    </xf>
    <xf numFmtId="0" fontId="12" fillId="8" borderId="22" xfId="0" applyNumberFormat="1" applyFont="1" applyFill="1" applyBorder="1" applyAlignment="1">
      <alignment horizontal="center" vertical="center" wrapText="1"/>
    </xf>
    <xf numFmtId="4" fontId="16" fillId="14" borderId="22" xfId="0" applyNumberFormat="1" applyFont="1" applyFill="1" applyBorder="1" applyAlignment="1">
      <alignment horizontal="center" vertical="center" wrapText="1"/>
    </xf>
    <xf numFmtId="4" fontId="19" fillId="12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9" fillId="11" borderId="22" xfId="0" applyNumberFormat="1" applyFont="1" applyFill="1" applyBorder="1" applyAlignment="1">
      <alignment horizontal="center" vertical="center" wrapText="1"/>
    </xf>
    <xf numFmtId="0" fontId="9" fillId="4" borderId="31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right"/>
    </xf>
    <xf numFmtId="165" fontId="8" fillId="11" borderId="22" xfId="0" applyNumberFormat="1" applyFont="1" applyFill="1" applyBorder="1" applyAlignment="1">
      <alignment horizontal="right"/>
    </xf>
    <xf numFmtId="0" fontId="9" fillId="7" borderId="31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4" fontId="19" fillId="13" borderId="4" xfId="0" applyNumberFormat="1" applyFont="1" applyFill="1" applyBorder="1" applyAlignment="1">
      <alignment horizontal="center" vertical="center" wrapText="1"/>
    </xf>
    <xf numFmtId="165" fontId="9" fillId="13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5" fontId="18" fillId="13" borderId="4" xfId="8" applyNumberFormat="1" applyFont="1" applyFill="1" applyBorder="1" applyAlignment="1"/>
    <xf numFmtId="0" fontId="8" fillId="3" borderId="22" xfId="0" applyNumberFormat="1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9" fillId="0" borderId="3" xfId="0" applyNumberFormat="1" applyFont="1" applyBorder="1" applyAlignment="1">
      <alignment horizontal="right"/>
    </xf>
    <xf numFmtId="4" fontId="9" fillId="13" borderId="4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165" fontId="17" fillId="11" borderId="22" xfId="8" applyNumberFormat="1" applyFont="1" applyFill="1" applyBorder="1" applyAlignment="1"/>
    <xf numFmtId="0" fontId="9" fillId="4" borderId="3" xfId="0" applyNumberFormat="1" applyFont="1" applyFill="1" applyBorder="1"/>
    <xf numFmtId="165" fontId="9" fillId="12" borderId="3" xfId="0" applyNumberFormat="1" applyFont="1" applyFill="1" applyBorder="1" applyAlignment="1">
      <alignment horizontal="right"/>
    </xf>
    <xf numFmtId="0" fontId="9" fillId="7" borderId="4" xfId="0" applyNumberFormat="1" applyFont="1" applyFill="1" applyBorder="1" applyAlignment="1">
      <alignment horizontal="center"/>
    </xf>
    <xf numFmtId="4" fontId="8" fillId="3" borderId="22" xfId="5" applyNumberFormat="1" applyFont="1" applyFill="1" applyBorder="1" applyAlignment="1">
      <alignment horizontal="right" wrapText="1"/>
    </xf>
    <xf numFmtId="165" fontId="18" fillId="12" borderId="3" xfId="8" applyNumberFormat="1" applyFont="1" applyFill="1" applyBorder="1" applyAlignment="1"/>
    <xf numFmtId="0" fontId="9" fillId="4" borderId="3" xfId="0" applyNumberFormat="1" applyFont="1" applyFill="1" applyBorder="1" applyAlignment="1">
      <alignment horizontal="center" wrapText="1"/>
    </xf>
    <xf numFmtId="0" fontId="12" fillId="5" borderId="21" xfId="0" applyNumberFormat="1" applyFont="1" applyFill="1" applyBorder="1" applyAlignment="1">
      <alignment horizontal="left"/>
    </xf>
    <xf numFmtId="165" fontId="16" fillId="10" borderId="22" xfId="8" applyNumberFormat="1" applyFont="1" applyFill="1" applyBorder="1" applyAlignment="1"/>
    <xf numFmtId="3" fontId="8" fillId="0" borderId="28" xfId="0" applyNumberFormat="1" applyFont="1" applyBorder="1" applyAlignment="1">
      <alignment horizontal="center" wrapText="1"/>
    </xf>
    <xf numFmtId="3" fontId="8" fillId="3" borderId="22" xfId="0" applyNumberFormat="1" applyFont="1" applyFill="1" applyBorder="1" applyAlignment="1">
      <alignment horizontal="center" wrapText="1"/>
    </xf>
    <xf numFmtId="3" fontId="8" fillId="3" borderId="22" xfId="0" applyNumberFormat="1" applyFont="1" applyFill="1" applyBorder="1" applyAlignment="1">
      <alignment horizontal="center"/>
    </xf>
    <xf numFmtId="165" fontId="18" fillId="11" borderId="22" xfId="8" applyNumberFormat="1" applyFont="1" applyFill="1" applyBorder="1" applyAlignment="1"/>
    <xf numFmtId="0" fontId="9" fillId="4" borderId="33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4" fontId="19" fillId="12" borderId="5" xfId="0" applyNumberFormat="1" applyFont="1" applyFill="1" applyBorder="1" applyAlignment="1">
      <alignment horizontal="center" vertical="center" wrapText="1"/>
    </xf>
    <xf numFmtId="4" fontId="9" fillId="12" borderId="5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165" fontId="18" fillId="0" borderId="5" xfId="8" applyNumberFormat="1" applyFont="1" applyBorder="1" applyAlignment="1"/>
    <xf numFmtId="0" fontId="8" fillId="3" borderId="22" xfId="0" applyNumberFormat="1" applyFont="1" applyFill="1" applyBorder="1" applyAlignment="1">
      <alignment horizontal="center" wrapText="1" shrinkToFit="1"/>
    </xf>
    <xf numFmtId="49" fontId="9" fillId="7" borderId="4" xfId="0" applyNumberFormat="1" applyFont="1" applyFill="1" applyBorder="1" applyAlignment="1">
      <alignment horizontal="center" shrinkToFit="1"/>
    </xf>
    <xf numFmtId="49" fontId="8" fillId="3" borderId="22" xfId="0" applyNumberFormat="1" applyFont="1" applyFill="1" applyBorder="1" applyAlignment="1">
      <alignment horizontal="center" shrinkToFit="1"/>
    </xf>
    <xf numFmtId="49" fontId="9" fillId="4" borderId="3" xfId="0" applyNumberFormat="1" applyFont="1" applyFill="1" applyBorder="1" applyAlignment="1">
      <alignment horizontal="center" shrinkToFit="1"/>
    </xf>
    <xf numFmtId="4" fontId="8" fillId="13" borderId="4" xfId="5" applyNumberFormat="1" applyFont="1" applyFill="1" applyBorder="1" applyAlignment="1">
      <alignment horizontal="right"/>
    </xf>
    <xf numFmtId="4" fontId="8" fillId="7" borderId="4" xfId="5" applyNumberFormat="1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center" shrinkToFit="1"/>
    </xf>
    <xf numFmtId="0" fontId="9" fillId="3" borderId="21" xfId="0" applyNumberFormat="1" applyFont="1" applyFill="1" applyBorder="1" applyAlignment="1">
      <alignment horizontal="center"/>
    </xf>
    <xf numFmtId="0" fontId="8" fillId="3" borderId="22" xfId="0" quotePrefix="1" applyNumberFormat="1" applyFont="1" applyFill="1" applyBorder="1" applyAlignment="1">
      <alignment horizontal="center" vertical="justify"/>
    </xf>
    <xf numFmtId="165" fontId="9" fillId="4" borderId="2" xfId="0" applyNumberFormat="1" applyFont="1" applyFill="1" applyBorder="1" applyAlignment="1">
      <alignment horizontal="right"/>
    </xf>
    <xf numFmtId="4" fontId="8" fillId="4" borderId="0" xfId="0" applyNumberFormat="1" applyFont="1" applyFill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right"/>
    </xf>
    <xf numFmtId="4" fontId="8" fillId="4" borderId="0" xfId="0" quotePrefix="1" applyNumberFormat="1" applyFont="1" applyFill="1" applyBorder="1" applyAlignment="1">
      <alignment horizontal="right" wrapText="1"/>
    </xf>
    <xf numFmtId="165" fontId="9" fillId="4" borderId="0" xfId="0" applyNumberFormat="1" applyFont="1" applyFill="1" applyBorder="1"/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/>
    </xf>
    <xf numFmtId="4" fontId="19" fillId="15" borderId="2" xfId="0" applyNumberFormat="1" applyFont="1" applyFill="1" applyBorder="1" applyAlignment="1">
      <alignment horizontal="center" vertical="center" wrapText="1"/>
    </xf>
    <xf numFmtId="165" fontId="9" fillId="15" borderId="2" xfId="0" applyNumberFormat="1" applyFont="1" applyFill="1" applyBorder="1" applyAlignment="1">
      <alignment horizontal="right"/>
    </xf>
    <xf numFmtId="4" fontId="9" fillId="15" borderId="2" xfId="0" applyNumberFormat="1" applyFont="1" applyFill="1" applyBorder="1" applyAlignment="1">
      <alignment horizontal="right"/>
    </xf>
    <xf numFmtId="165" fontId="18" fillId="15" borderId="2" xfId="8" applyNumberFormat="1" applyFont="1" applyFill="1" applyBorder="1" applyAlignment="1"/>
    <xf numFmtId="0" fontId="27" fillId="16" borderId="3" xfId="0" applyFont="1" applyFill="1" applyBorder="1" applyAlignment="1">
      <alignment horizontal="center" vertical="top" wrapText="1"/>
    </xf>
    <xf numFmtId="0" fontId="28" fillId="0" borderId="0" xfId="0" applyFont="1"/>
    <xf numFmtId="4" fontId="0" fillId="4" borderId="7" xfId="0" applyNumberFormat="1" applyFill="1" applyBorder="1" applyAlignment="1">
      <alignment vertical="top"/>
    </xf>
    <xf numFmtId="4" fontId="0" fillId="4" borderId="8" xfId="0" applyNumberFormat="1" applyFill="1" applyBorder="1" applyAlignment="1">
      <alignment vertical="top"/>
    </xf>
    <xf numFmtId="4" fontId="29" fillId="4" borderId="8" xfId="0" applyNumberFormat="1" applyFont="1" applyFill="1" applyBorder="1" applyAlignment="1">
      <alignment vertical="top"/>
    </xf>
    <xf numFmtId="4" fontId="29" fillId="4" borderId="9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30" fillId="4" borderId="15" xfId="0" applyFont="1" applyFill="1" applyBorder="1" applyAlignment="1">
      <alignment horizontal="center" vertical="top"/>
    </xf>
    <xf numFmtId="0" fontId="30" fillId="4" borderId="11" xfId="0" applyFont="1" applyFill="1" applyBorder="1" applyAlignment="1">
      <alignment horizontal="left" vertical="top" wrapText="1"/>
    </xf>
    <xf numFmtId="165" fontId="31" fillId="4" borderId="11" xfId="0" applyNumberFormat="1" applyFont="1" applyFill="1" applyBorder="1" applyAlignment="1">
      <alignment horizontal="right" vertical="top"/>
    </xf>
    <xf numFmtId="165" fontId="31" fillId="4" borderId="12" xfId="0" applyNumberFormat="1" applyFont="1" applyFill="1" applyBorder="1" applyAlignment="1">
      <alignment horizontal="right" vertical="top"/>
    </xf>
    <xf numFmtId="0" fontId="30" fillId="4" borderId="16" xfId="0" applyFont="1" applyFill="1" applyBorder="1" applyAlignment="1">
      <alignment horizontal="center" vertical="top"/>
    </xf>
    <xf numFmtId="0" fontId="30" fillId="4" borderId="2" xfId="0" applyFont="1" applyFill="1" applyBorder="1" applyAlignment="1">
      <alignment horizontal="left" vertical="top" wrapText="1"/>
    </xf>
    <xf numFmtId="165" fontId="31" fillId="4" borderId="2" xfId="0" applyNumberFormat="1" applyFont="1" applyFill="1" applyBorder="1" applyAlignment="1">
      <alignment horizontal="right" vertical="top"/>
    </xf>
    <xf numFmtId="165" fontId="31" fillId="4" borderId="18" xfId="0" applyNumberFormat="1" applyFont="1" applyFill="1" applyBorder="1" applyAlignment="1">
      <alignment horizontal="right" vertical="top"/>
    </xf>
    <xf numFmtId="4" fontId="31" fillId="4" borderId="2" xfId="0" applyNumberFormat="1" applyFont="1" applyFill="1" applyBorder="1" applyAlignment="1">
      <alignment vertical="top"/>
    </xf>
    <xf numFmtId="4" fontId="31" fillId="4" borderId="2" xfId="0" applyNumberFormat="1" applyFont="1" applyFill="1" applyBorder="1" applyAlignment="1">
      <alignment horizontal="right" vertical="top"/>
    </xf>
    <xf numFmtId="4" fontId="31" fillId="4" borderId="18" xfId="0" applyNumberFormat="1" applyFont="1" applyFill="1" applyBorder="1" applyAlignment="1">
      <alignment horizontal="right" vertical="top"/>
    </xf>
    <xf numFmtId="0" fontId="30" fillId="4" borderId="2" xfId="0" applyFont="1" applyFill="1" applyBorder="1" applyAlignment="1">
      <alignment horizontal="left" vertical="top"/>
    </xf>
    <xf numFmtId="0" fontId="31" fillId="4" borderId="32" xfId="0" applyFont="1" applyFill="1" applyBorder="1" applyAlignment="1">
      <alignment horizontal="center"/>
    </xf>
    <xf numFmtId="0" fontId="30" fillId="4" borderId="6" xfId="0" applyFont="1" applyFill="1" applyBorder="1" applyAlignment="1">
      <alignment wrapText="1"/>
    </xf>
    <xf numFmtId="165" fontId="31" fillId="4" borderId="6" xfId="0" applyNumberFormat="1" applyFont="1" applyFill="1" applyBorder="1" applyAlignment="1">
      <alignment horizontal="right" vertical="top"/>
    </xf>
    <xf numFmtId="165" fontId="31" fillId="4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16" borderId="2" xfId="0" applyFont="1" applyFill="1" applyBorder="1" applyAlignment="1">
      <alignment horizontal="center" vertical="center" wrapText="1"/>
    </xf>
    <xf numFmtId="4" fontId="8" fillId="4" borderId="2" xfId="5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/>
    </xf>
    <xf numFmtId="4" fontId="9" fillId="15" borderId="2" xfId="5" applyNumberFormat="1" applyFont="1" applyFill="1" applyBorder="1" applyAlignment="1">
      <alignment horizontal="right"/>
    </xf>
    <xf numFmtId="4" fontId="19" fillId="12" borderId="30" xfId="0" applyNumberFormat="1" applyFont="1" applyFill="1" applyBorder="1" applyAlignment="1">
      <alignment horizontal="center" vertical="center" wrapText="1"/>
    </xf>
    <xf numFmtId="4" fontId="19" fillId="13" borderId="18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/>
    <xf numFmtId="4" fontId="9" fillId="4" borderId="0" xfId="0" applyNumberFormat="1" applyFont="1" applyFill="1" applyAlignment="1">
      <alignment wrapText="1"/>
    </xf>
    <xf numFmtId="0" fontId="8" fillId="6" borderId="7" xfId="0" quotePrefix="1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/>
    </xf>
    <xf numFmtId="4" fontId="8" fillId="6" borderId="9" xfId="0" applyNumberFormat="1" applyFont="1" applyFill="1" applyBorder="1" applyAlignment="1">
      <alignment vertical="center"/>
    </xf>
    <xf numFmtId="4" fontId="9" fillId="4" borderId="2" xfId="0" applyNumberFormat="1" applyFont="1" applyFill="1" applyBorder="1"/>
    <xf numFmtId="4" fontId="8" fillId="7" borderId="2" xfId="5" applyNumberFormat="1" applyFont="1" applyFill="1" applyBorder="1" applyAlignment="1">
      <alignment horizontal="right"/>
    </xf>
    <xf numFmtId="4" fontId="9" fillId="4" borderId="18" xfId="0" applyNumberFormat="1" applyFont="1" applyFill="1" applyBorder="1"/>
    <xf numFmtId="4" fontId="8" fillId="19" borderId="22" xfId="0" applyNumberFormat="1" applyFont="1" applyFill="1" applyBorder="1" applyAlignment="1">
      <alignment horizontal="center" vertical="center" wrapText="1"/>
    </xf>
    <xf numFmtId="4" fontId="8" fillId="19" borderId="22" xfId="0" applyNumberFormat="1" applyFont="1" applyFill="1" applyBorder="1" applyAlignment="1">
      <alignment horizontal="right"/>
    </xf>
    <xf numFmtId="4" fontId="8" fillId="19" borderId="22" xfId="5" applyNumberFormat="1" applyFont="1" applyFill="1" applyBorder="1" applyAlignment="1">
      <alignment horizontal="right"/>
    </xf>
    <xf numFmtId="0" fontId="12" fillId="8" borderId="21" xfId="0" quotePrefix="1" applyNumberFormat="1" applyFont="1" applyFill="1" applyBorder="1" applyAlignment="1">
      <alignment horizontal="left" vertical="center" wrapText="1"/>
    </xf>
    <xf numFmtId="4" fontId="12" fillId="18" borderId="22" xfId="0" applyNumberFormat="1" applyFont="1" applyFill="1" applyBorder="1" applyAlignment="1">
      <alignment horizontal="center" vertical="center" wrapText="1"/>
    </xf>
    <xf numFmtId="165" fontId="12" fillId="18" borderId="22" xfId="0" applyNumberFormat="1" applyFont="1" applyFill="1" applyBorder="1" applyAlignment="1">
      <alignment horizontal="right" vertical="center" wrapText="1"/>
    </xf>
    <xf numFmtId="4" fontId="12" fillId="18" borderId="22" xfId="0" applyNumberFormat="1" applyFont="1" applyFill="1" applyBorder="1" applyAlignment="1">
      <alignment horizontal="right" vertical="center" wrapText="1"/>
    </xf>
    <xf numFmtId="4" fontId="12" fillId="8" borderId="22" xfId="5" applyNumberFormat="1" applyFont="1" applyFill="1" applyBorder="1" applyAlignment="1">
      <alignment horizontal="right" vertical="center" wrapText="1"/>
    </xf>
    <xf numFmtId="4" fontId="12" fillId="18" borderId="22" xfId="5" applyNumberFormat="1" applyFont="1" applyFill="1" applyBorder="1" applyAlignment="1">
      <alignment horizontal="right" vertical="center" wrapText="1"/>
    </xf>
    <xf numFmtId="4" fontId="12" fillId="8" borderId="22" xfId="0" applyNumberFormat="1" applyFont="1" applyFill="1" applyBorder="1" applyAlignment="1">
      <alignment horizontal="right" vertical="center" wrapText="1"/>
    </xf>
    <xf numFmtId="4" fontId="12" fillId="8" borderId="22" xfId="0" applyNumberFormat="1" applyFont="1" applyFill="1" applyBorder="1"/>
    <xf numFmtId="4" fontId="12" fillId="8" borderId="23" xfId="0" applyNumberFormat="1" applyFont="1" applyFill="1" applyBorder="1"/>
    <xf numFmtId="4" fontId="9" fillId="4" borderId="4" xfId="0" applyNumberFormat="1" applyFont="1" applyFill="1" applyBorder="1"/>
    <xf numFmtId="4" fontId="9" fillId="4" borderId="49" xfId="0" applyNumberFormat="1" applyFont="1" applyFill="1" applyBorder="1"/>
    <xf numFmtId="4" fontId="19" fillId="19" borderId="22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/>
    <xf numFmtId="4" fontId="9" fillId="4" borderId="30" xfId="0" applyNumberFormat="1" applyFont="1" applyFill="1" applyBorder="1"/>
    <xf numFmtId="165" fontId="8" fillId="19" borderId="22" xfId="0" applyNumberFormat="1" applyFont="1" applyFill="1" applyBorder="1" applyAlignment="1">
      <alignment horizontal="right"/>
    </xf>
    <xf numFmtId="4" fontId="17" fillId="19" borderId="22" xfId="8" applyNumberFormat="1" applyFont="1" applyFill="1" applyBorder="1"/>
    <xf numFmtId="4" fontId="19" fillId="17" borderId="4" xfId="0" applyNumberFormat="1" applyFont="1" applyFill="1" applyBorder="1" applyAlignment="1">
      <alignment horizontal="center" vertical="center" wrapText="1"/>
    </xf>
    <xf numFmtId="165" fontId="9" fillId="17" borderId="4" xfId="0" applyNumberFormat="1" applyFont="1" applyFill="1" applyBorder="1" applyAlignment="1">
      <alignment horizontal="right"/>
    </xf>
    <xf numFmtId="4" fontId="9" fillId="17" borderId="4" xfId="0" applyNumberFormat="1" applyFont="1" applyFill="1" applyBorder="1" applyAlignment="1">
      <alignment horizontal="right"/>
    </xf>
    <xf numFmtId="165" fontId="18" fillId="17" borderId="4" xfId="8" applyNumberFormat="1" applyFont="1" applyFill="1" applyBorder="1" applyAlignment="1"/>
    <xf numFmtId="4" fontId="9" fillId="7" borderId="4" xfId="0" applyNumberFormat="1" applyFont="1" applyFill="1" applyBorder="1"/>
    <xf numFmtId="4" fontId="9" fillId="7" borderId="49" xfId="0" applyNumberFormat="1" applyFont="1" applyFill="1" applyBorder="1"/>
    <xf numFmtId="4" fontId="9" fillId="7" borderId="2" xfId="0" applyNumberFormat="1" applyFont="1" applyFill="1" applyBorder="1"/>
    <xf numFmtId="4" fontId="9" fillId="7" borderId="18" xfId="0" applyNumberFormat="1" applyFont="1" applyFill="1" applyBorder="1"/>
    <xf numFmtId="4" fontId="8" fillId="0" borderId="2" xfId="5" applyNumberFormat="1" applyFont="1" applyBorder="1" applyAlignment="1">
      <alignment horizontal="right"/>
    </xf>
    <xf numFmtId="4" fontId="8" fillId="19" borderId="22" xfId="5" applyNumberFormat="1" applyFont="1" applyFill="1" applyBorder="1" applyAlignment="1">
      <alignment horizontal="right" wrapText="1"/>
    </xf>
    <xf numFmtId="165" fontId="17" fillId="19" borderId="22" xfId="8" applyNumberFormat="1" applyFont="1" applyFill="1" applyBorder="1" applyAlignment="1"/>
    <xf numFmtId="0" fontId="9" fillId="7" borderId="31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wrapText="1"/>
    </xf>
    <xf numFmtId="4" fontId="9" fillId="17" borderId="4" xfId="5" applyNumberFormat="1" applyFont="1" applyFill="1" applyBorder="1" applyAlignment="1">
      <alignment horizontal="right"/>
    </xf>
    <xf numFmtId="3" fontId="12" fillId="8" borderId="22" xfId="0" applyNumberFormat="1" applyFont="1" applyFill="1" applyBorder="1" applyAlignment="1">
      <alignment horizontal="center"/>
    </xf>
    <xf numFmtId="4" fontId="16" fillId="10" borderId="22" xfId="5" applyNumberFormat="1" applyFont="1" applyFill="1" applyBorder="1" applyAlignment="1">
      <alignment horizontal="right"/>
    </xf>
    <xf numFmtId="4" fontId="12" fillId="5" borderId="22" xfId="5" applyNumberFormat="1" applyFont="1" applyFill="1" applyBorder="1" applyAlignment="1">
      <alignment horizontal="right"/>
    </xf>
    <xf numFmtId="4" fontId="9" fillId="4" borderId="5" xfId="0" applyNumberFormat="1" applyFont="1" applyFill="1" applyBorder="1"/>
    <xf numFmtId="4" fontId="9" fillId="4" borderId="50" xfId="0" applyNumberFormat="1" applyFont="1" applyFill="1" applyBorder="1"/>
    <xf numFmtId="0" fontId="8" fillId="3" borderId="19" xfId="0" applyNumberFormat="1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 shrinkToFit="1"/>
    </xf>
    <xf numFmtId="4" fontId="19" fillId="11" borderId="29" xfId="0" applyNumberFormat="1" applyFont="1" applyFill="1" applyBorder="1" applyAlignment="1">
      <alignment horizontal="center" vertical="center" wrapText="1"/>
    </xf>
    <xf numFmtId="4" fontId="8" fillId="11" borderId="29" xfId="5" applyNumberFormat="1" applyFont="1" applyFill="1" applyBorder="1" applyAlignment="1">
      <alignment horizontal="right"/>
    </xf>
    <xf numFmtId="4" fontId="8" fillId="3" borderId="29" xfId="5" applyNumberFormat="1" applyFont="1" applyFill="1" applyBorder="1" applyAlignment="1">
      <alignment horizontal="right"/>
    </xf>
    <xf numFmtId="165" fontId="17" fillId="11" borderId="29" xfId="8" applyNumberFormat="1" applyFont="1" applyFill="1" applyBorder="1" applyAlignment="1"/>
    <xf numFmtId="4" fontId="8" fillId="3" borderId="29" xfId="0" applyNumberFormat="1" applyFont="1" applyFill="1" applyBorder="1"/>
    <xf numFmtId="4" fontId="8" fillId="3" borderId="20" xfId="0" applyNumberFormat="1" applyFont="1" applyFill="1" applyBorder="1"/>
    <xf numFmtId="3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3" fontId="8" fillId="6" borderId="22" xfId="0" applyNumberFormat="1" applyFont="1" applyFill="1" applyBorder="1" applyAlignment="1">
      <alignment horizontal="center" vertical="center" wrapText="1"/>
    </xf>
    <xf numFmtId="0" fontId="33" fillId="0" borderId="0" xfId="6" applyFont="1"/>
    <xf numFmtId="0" fontId="33" fillId="0" borderId="0" xfId="0" applyFont="1"/>
    <xf numFmtId="0" fontId="33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165" fontId="8" fillId="9" borderId="8" xfId="0" applyNumberFormat="1" applyFont="1" applyFill="1" applyBorder="1" applyAlignment="1">
      <alignment horizontal="center"/>
    </xf>
    <xf numFmtId="165" fontId="8" fillId="9" borderId="5" xfId="0" applyNumberFormat="1" applyFont="1" applyFill="1" applyBorder="1" applyAlignment="1">
      <alignment horizontal="center"/>
    </xf>
    <xf numFmtId="165" fontId="8" fillId="9" borderId="29" xfId="0" applyNumberFormat="1" applyFont="1" applyFill="1" applyBorder="1" applyAlignment="1">
      <alignment horizontal="center"/>
    </xf>
    <xf numFmtId="165" fontId="8" fillId="9" borderId="9" xfId="0" applyNumberFormat="1" applyFont="1" applyFill="1" applyBorder="1" applyAlignment="1">
      <alignment horizontal="center"/>
    </xf>
    <xf numFmtId="165" fontId="8" fillId="9" borderId="50" xfId="0" applyNumberFormat="1" applyFont="1" applyFill="1" applyBorder="1" applyAlignment="1">
      <alignment horizontal="center"/>
    </xf>
    <xf numFmtId="165" fontId="8" fillId="9" borderId="20" xfId="0" applyNumberFormat="1" applyFont="1" applyFill="1" applyBorder="1" applyAlignment="1">
      <alignment horizontal="center"/>
    </xf>
    <xf numFmtId="0" fontId="8" fillId="9" borderId="24" xfId="0" applyNumberFormat="1" applyFont="1" applyFill="1" applyBorder="1" applyAlignment="1">
      <alignment horizontal="center" vertical="center"/>
    </xf>
    <xf numFmtId="0" fontId="8" fillId="9" borderId="25" xfId="0" applyNumberFormat="1" applyFont="1" applyFill="1" applyBorder="1" applyAlignment="1">
      <alignment horizontal="center" vertical="center"/>
    </xf>
    <xf numFmtId="0" fontId="8" fillId="9" borderId="34" xfId="0" applyNumberFormat="1" applyFont="1" applyFill="1" applyBorder="1" applyAlignment="1">
      <alignment horizontal="center" vertical="center"/>
    </xf>
    <xf numFmtId="0" fontId="8" fillId="9" borderId="17" xfId="0" applyNumberFormat="1" applyFont="1" applyFill="1" applyBorder="1" applyAlignment="1">
      <alignment horizontal="center" vertical="center"/>
    </xf>
    <xf numFmtId="0" fontId="8" fillId="9" borderId="0" xfId="0" applyNumberFormat="1" applyFont="1" applyFill="1" applyBorder="1" applyAlignment="1">
      <alignment horizontal="center" vertical="center"/>
    </xf>
    <xf numFmtId="0" fontId="8" fillId="9" borderId="35" xfId="0" applyNumberFormat="1" applyFont="1" applyFill="1" applyBorder="1" applyAlignment="1">
      <alignment horizontal="center" vertical="center"/>
    </xf>
    <xf numFmtId="0" fontId="8" fillId="9" borderId="26" xfId="0" applyNumberFormat="1" applyFont="1" applyFill="1" applyBorder="1" applyAlignment="1">
      <alignment horizontal="center" vertical="center"/>
    </xf>
    <xf numFmtId="0" fontId="8" fillId="9" borderId="27" xfId="0" applyNumberFormat="1" applyFont="1" applyFill="1" applyBorder="1" applyAlignment="1">
      <alignment horizontal="center" vertical="center"/>
    </xf>
    <xf numFmtId="0" fontId="8" fillId="9" borderId="36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25" fillId="4" borderId="6" xfId="6" applyNumberFormat="1" applyFont="1" applyFill="1" applyBorder="1" applyAlignment="1">
      <alignment horizontal="center"/>
    </xf>
    <xf numFmtId="4" fontId="25" fillId="4" borderId="10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49" fontId="22" fillId="4" borderId="11" xfId="6" applyNumberFormat="1" applyFont="1" applyFill="1" applyBorder="1" applyAlignment="1">
      <alignment horizontal="center" wrapText="1"/>
    </xf>
    <xf numFmtId="49" fontId="22" fillId="4" borderId="12" xfId="6" applyNumberFormat="1" applyFont="1" applyFill="1" applyBorder="1" applyAlignment="1">
      <alignment horizontal="center" wrapText="1"/>
    </xf>
  </cellXfs>
  <cellStyles count="10">
    <cellStyle name="Comma 2" xfId="7" xr:uid="{00000000-0005-0000-0000-000001000000}"/>
    <cellStyle name="Normal 2" xfId="5" xr:uid="{00000000-0005-0000-0000-000003000000}"/>
    <cellStyle name="Normal 3" xfId="3" xr:uid="{00000000-0005-0000-0000-000004000000}"/>
    <cellStyle name="Normal 3 2" xfId="8" xr:uid="{00000000-0005-0000-0000-000005000000}"/>
    <cellStyle name="Normal 4" xfId="4" xr:uid="{00000000-0005-0000-0000-000006000000}"/>
    <cellStyle name="Normal_Sheet2" xfId="9" xr:uid="{65C8F5DD-15CA-4D5C-A27B-D78BB233BB56}"/>
    <cellStyle name="Normalno" xfId="0" builtinId="0"/>
    <cellStyle name="Normalno 2" xfId="1" xr:uid="{00000000-0005-0000-0000-000007000000}"/>
    <cellStyle name="Normalno 2 2" xfId="6" xr:uid="{00000000-0005-0000-0000-000008000000}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17"/>
  <sheetViews>
    <sheetView topLeftCell="A199" zoomScale="75" zoomScaleNormal="75" workbookViewId="0">
      <selection activeCell="L8" sqref="L8"/>
    </sheetView>
  </sheetViews>
  <sheetFormatPr defaultColWidth="19.42578125" defaultRowHeight="18.75" x14ac:dyDescent="0.3"/>
  <cols>
    <col min="1" max="1" width="20.85546875" style="26" customWidth="1"/>
    <col min="2" max="2" width="39" style="27" customWidth="1"/>
    <col min="3" max="3" width="27" style="2" customWidth="1"/>
    <col min="4" max="4" width="28.85546875" style="1" customWidth="1"/>
    <col min="5" max="24" width="19.140625" style="1" customWidth="1"/>
    <col min="25" max="26" width="19.140625" style="31" customWidth="1"/>
    <col min="27" max="27" width="23.7109375" style="278" customWidth="1"/>
    <col min="28" max="28" width="22.5703125" style="278" customWidth="1"/>
    <col min="29" max="72" width="19.42578125" style="31"/>
    <col min="73" max="16384" width="19.42578125" style="1"/>
  </cols>
  <sheetData>
    <row r="1" spans="1:26" ht="15.75" customHeight="1" thickBot="1" x14ac:dyDescent="0.35">
      <c r="A1" s="357" t="s">
        <v>64</v>
      </c>
      <c r="B1" s="358"/>
      <c r="C1" s="358"/>
      <c r="Y1" s="52"/>
      <c r="Z1" s="52"/>
    </row>
    <row r="2" spans="1:26" ht="20.25" customHeight="1" x14ac:dyDescent="0.3">
      <c r="A2" s="362" t="s">
        <v>249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101"/>
      <c r="X2" s="241"/>
      <c r="Y2" s="52"/>
      <c r="Z2" s="52"/>
    </row>
    <row r="3" spans="1:26" ht="20.25" customHeight="1" x14ac:dyDescent="0.3">
      <c r="A3" s="4"/>
      <c r="B3" s="361"/>
      <c r="C3" s="361"/>
      <c r="D3" s="361"/>
      <c r="E3" s="361"/>
      <c r="F3" s="361"/>
      <c r="G3" s="361"/>
      <c r="H3" s="361"/>
      <c r="I3" s="361"/>
      <c r="J3" s="361"/>
      <c r="K3" s="183"/>
      <c r="L3" s="5"/>
      <c r="M3" s="3"/>
      <c r="N3" s="184"/>
      <c r="O3" s="173"/>
      <c r="P3" s="336"/>
      <c r="Q3" s="241"/>
      <c r="R3" s="184"/>
      <c r="S3" s="3"/>
      <c r="T3" s="184"/>
      <c r="U3" s="3"/>
      <c r="V3" s="3"/>
      <c r="W3" s="101"/>
      <c r="X3" s="241"/>
      <c r="Y3" s="52"/>
      <c r="Z3" s="52"/>
    </row>
    <row r="4" spans="1:26" ht="18" customHeight="1" x14ac:dyDescent="0.3">
      <c r="A4" s="6" t="s">
        <v>11</v>
      </c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22.5" customHeight="1" x14ac:dyDescent="0.3">
      <c r="A5" s="11" t="s">
        <v>64</v>
      </c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6" ht="16.5" customHeight="1" thickBot="1" x14ac:dyDescent="0.35">
      <c r="A6" s="15"/>
      <c r="B6" s="9"/>
      <c r="C6" s="1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9"/>
      <c r="T6" s="9"/>
      <c r="U6" s="9"/>
      <c r="V6" s="9"/>
      <c r="W6" s="9"/>
      <c r="X6" s="9"/>
    </row>
    <row r="7" spans="1:26" ht="36.75" customHeight="1" thickBot="1" x14ac:dyDescent="0.35">
      <c r="A7" s="69" t="s">
        <v>12</v>
      </c>
      <c r="B7" s="70" t="s">
        <v>177</v>
      </c>
      <c r="C7" s="71" t="s">
        <v>153</v>
      </c>
      <c r="D7" s="92" t="s">
        <v>178</v>
      </c>
      <c r="E7" s="235"/>
      <c r="F7" s="76" t="s">
        <v>67</v>
      </c>
      <c r="G7" s="76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16"/>
      <c r="T7" s="16"/>
      <c r="U7" s="359"/>
      <c r="V7" s="359"/>
      <c r="W7" s="359"/>
      <c r="X7" s="239"/>
    </row>
    <row r="8" spans="1:26" ht="39" customHeight="1" x14ac:dyDescent="0.3">
      <c r="A8" s="72" t="s">
        <v>9</v>
      </c>
      <c r="B8" s="73">
        <f>D199+E199+F199+G199</f>
        <v>1594462.5</v>
      </c>
      <c r="C8" s="73">
        <v>1042645</v>
      </c>
      <c r="D8" s="83">
        <v>1038500</v>
      </c>
      <c r="E8" s="236"/>
      <c r="F8" s="76"/>
      <c r="G8" s="76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18"/>
      <c r="T8" s="18"/>
      <c r="U8" s="360"/>
      <c r="V8" s="360"/>
      <c r="W8" s="360"/>
      <c r="X8" s="240"/>
    </row>
    <row r="9" spans="1:26" ht="53.25" customHeight="1" x14ac:dyDescent="0.3">
      <c r="A9" s="54" t="s">
        <v>57</v>
      </c>
      <c r="B9" s="17">
        <v>0</v>
      </c>
      <c r="C9" s="17">
        <v>0</v>
      </c>
      <c r="D9" s="84">
        <v>0</v>
      </c>
      <c r="E9" s="236"/>
      <c r="F9" s="76" t="s">
        <v>142</v>
      </c>
      <c r="G9" s="76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19"/>
      <c r="T9" s="19"/>
      <c r="U9" s="360"/>
      <c r="V9" s="360"/>
      <c r="W9" s="360"/>
      <c r="X9" s="240"/>
    </row>
    <row r="10" spans="1:26" ht="21" customHeight="1" x14ac:dyDescent="0.3">
      <c r="A10" s="54" t="s">
        <v>141</v>
      </c>
      <c r="B10" s="17">
        <f>J199+K199+J201+K201</f>
        <v>590859.5</v>
      </c>
      <c r="C10" s="17">
        <v>649300</v>
      </c>
      <c r="D10" s="84">
        <v>649300</v>
      </c>
      <c r="E10" s="236"/>
      <c r="F10" s="80"/>
      <c r="G10" s="80"/>
      <c r="H10" s="74"/>
      <c r="I10" s="182"/>
      <c r="J10" s="74"/>
      <c r="K10" s="182"/>
      <c r="L10" s="74"/>
      <c r="M10" s="74"/>
      <c r="N10" s="182"/>
      <c r="O10" s="172"/>
      <c r="P10" s="335"/>
      <c r="Q10" s="239"/>
      <c r="R10" s="182"/>
      <c r="S10" s="19"/>
      <c r="T10" s="19"/>
      <c r="U10" s="20"/>
      <c r="V10" s="20"/>
      <c r="W10" s="100"/>
      <c r="X10" s="240"/>
    </row>
    <row r="11" spans="1:26" ht="34.5" customHeight="1" x14ac:dyDescent="0.3">
      <c r="A11" s="55" t="s">
        <v>8</v>
      </c>
      <c r="B11" s="21">
        <v>0</v>
      </c>
      <c r="C11" s="21">
        <v>0</v>
      </c>
      <c r="D11" s="85">
        <v>0</v>
      </c>
      <c r="E11" s="237"/>
      <c r="F11" s="76" t="s">
        <v>68</v>
      </c>
      <c r="G11" s="76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19"/>
      <c r="T11" s="19"/>
      <c r="U11" s="360"/>
      <c r="V11" s="360"/>
      <c r="W11" s="360"/>
      <c r="X11" s="240"/>
    </row>
    <row r="12" spans="1:26" x14ac:dyDescent="0.3">
      <c r="A12" s="56" t="s">
        <v>1</v>
      </c>
      <c r="B12" s="17">
        <f>T199</f>
        <v>10799.99</v>
      </c>
      <c r="C12" s="17">
        <v>0</v>
      </c>
      <c r="D12" s="84">
        <v>0</v>
      </c>
      <c r="E12" s="236"/>
      <c r="F12" s="77" t="s">
        <v>69</v>
      </c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22"/>
      <c r="T12" s="22"/>
      <c r="U12" s="341"/>
      <c r="V12" s="341"/>
      <c r="W12" s="341"/>
      <c r="X12" s="242"/>
    </row>
    <row r="13" spans="1:26" x14ac:dyDescent="0.3">
      <c r="A13" s="56" t="s">
        <v>10</v>
      </c>
      <c r="B13" s="17">
        <f>H199+I199+M199+N199+O199+P199+R199</f>
        <v>7755883.3899999997</v>
      </c>
      <c r="C13" s="17">
        <v>8636595.75</v>
      </c>
      <c r="D13" s="84">
        <v>8631000</v>
      </c>
      <c r="E13" s="236"/>
      <c r="F13" s="79"/>
      <c r="G13" s="79"/>
      <c r="H13" s="9"/>
      <c r="I13" s="9"/>
      <c r="J13" s="23"/>
      <c r="K13" s="23"/>
      <c r="L13" s="2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6" x14ac:dyDescent="0.3">
      <c r="A14" s="56" t="s">
        <v>174</v>
      </c>
      <c r="B14" s="17">
        <f>W199+X199+Z199</f>
        <v>50662.979999999996</v>
      </c>
      <c r="C14" s="17">
        <v>31709.25</v>
      </c>
      <c r="D14" s="84">
        <v>0</v>
      </c>
      <c r="E14" s="236"/>
      <c r="F14" s="79"/>
      <c r="G14" s="79"/>
      <c r="H14" s="9"/>
      <c r="I14" s="9"/>
      <c r="J14" s="23"/>
      <c r="K14" s="23"/>
      <c r="L14" s="2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6" ht="55.5" thickBot="1" x14ac:dyDescent="0.35">
      <c r="A15" s="215" t="s">
        <v>176</v>
      </c>
      <c r="B15" s="102">
        <v>0</v>
      </c>
      <c r="C15" s="102">
        <v>0</v>
      </c>
      <c r="D15" s="103">
        <v>0</v>
      </c>
      <c r="E15" s="236"/>
      <c r="F15" s="79"/>
      <c r="G15" s="79"/>
      <c r="H15" s="9"/>
      <c r="I15" s="9"/>
      <c r="J15" s="23"/>
      <c r="K15" s="23"/>
      <c r="L15" s="2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6" ht="19.5" thickBot="1" x14ac:dyDescent="0.35">
      <c r="A16" s="151" t="s">
        <v>13</v>
      </c>
      <c r="B16" s="152">
        <f>SUM(B8:B15)</f>
        <v>10002668.359999999</v>
      </c>
      <c r="C16" s="152">
        <v>10360250</v>
      </c>
      <c r="D16" s="153">
        <v>10318800</v>
      </c>
      <c r="E16" s="24"/>
      <c r="F16" s="79"/>
      <c r="G16" s="79"/>
      <c r="H16" s="9"/>
      <c r="I16" s="9"/>
      <c r="J16" s="25"/>
      <c r="K16" s="25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72" ht="23.25" customHeight="1" x14ac:dyDescent="0.3">
      <c r="A17" s="157" t="s">
        <v>162</v>
      </c>
      <c r="B17" s="158">
        <v>85872.76</v>
      </c>
      <c r="C17" s="158">
        <v>30000</v>
      </c>
      <c r="D17" s="159">
        <v>30000</v>
      </c>
      <c r="E17" s="238"/>
      <c r="U17" s="9"/>
      <c r="V17" s="9"/>
      <c r="W17" s="9"/>
      <c r="X17" s="9"/>
    </row>
    <row r="18" spans="1:72" ht="22.5" customHeight="1" thickBot="1" x14ac:dyDescent="0.35">
      <c r="A18" s="154" t="s">
        <v>13</v>
      </c>
      <c r="B18" s="155">
        <f>SUM(B16:B17)</f>
        <v>10088541.119999999</v>
      </c>
      <c r="C18" s="155">
        <v>10390250</v>
      </c>
      <c r="D18" s="156">
        <v>10348800</v>
      </c>
      <c r="E18" s="24"/>
      <c r="U18" s="9"/>
      <c r="V18" s="9"/>
      <c r="W18" s="9"/>
      <c r="X18" s="9"/>
    </row>
    <row r="19" spans="1:72" ht="30.75" customHeight="1" x14ac:dyDescent="0.3">
      <c r="B19" s="2"/>
      <c r="U19" s="9"/>
      <c r="V19" s="9"/>
      <c r="W19" s="9"/>
      <c r="X19" s="9"/>
    </row>
    <row r="20" spans="1:72" s="28" customFormat="1" ht="21.75" customHeight="1" thickBot="1" x14ac:dyDescent="0.35">
      <c r="A20" s="29" t="s">
        <v>14</v>
      </c>
      <c r="B20" s="30"/>
      <c r="C20" s="10"/>
      <c r="D20" s="12"/>
      <c r="E20" s="12"/>
      <c r="F20" s="12"/>
      <c r="G20" s="12"/>
      <c r="H20" s="12"/>
      <c r="I20" s="12"/>
      <c r="J20" s="12"/>
      <c r="K20" s="12"/>
      <c r="L20" s="12"/>
      <c r="M20" s="9"/>
      <c r="N20" s="9"/>
      <c r="O20" s="9"/>
      <c r="P20" s="9"/>
      <c r="Q20" s="9"/>
      <c r="R20" s="9"/>
      <c r="S20" s="9"/>
      <c r="T20" s="9"/>
      <c r="Y20" s="53"/>
      <c r="Z20" s="53"/>
      <c r="AA20" s="279"/>
      <c r="AB20" s="279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</row>
    <row r="21" spans="1:72" ht="114" customHeight="1" thickBot="1" x14ac:dyDescent="0.35">
      <c r="A21" s="280" t="s">
        <v>15</v>
      </c>
      <c r="B21" s="281" t="s">
        <v>0</v>
      </c>
      <c r="C21" s="282" t="s">
        <v>179</v>
      </c>
      <c r="D21" s="337" t="s">
        <v>234</v>
      </c>
      <c r="E21" s="283" t="s">
        <v>203</v>
      </c>
      <c r="F21" s="337" t="s">
        <v>235</v>
      </c>
      <c r="G21" s="283" t="s">
        <v>203</v>
      </c>
      <c r="H21" s="337" t="s">
        <v>236</v>
      </c>
      <c r="I21" s="283" t="s">
        <v>203</v>
      </c>
      <c r="J21" s="337" t="s">
        <v>238</v>
      </c>
      <c r="K21" s="283" t="s">
        <v>203</v>
      </c>
      <c r="L21" s="283" t="s">
        <v>8</v>
      </c>
      <c r="M21" s="337" t="s">
        <v>237</v>
      </c>
      <c r="N21" s="283" t="s">
        <v>203</v>
      </c>
      <c r="O21" s="337" t="s">
        <v>244</v>
      </c>
      <c r="P21" s="283" t="s">
        <v>203</v>
      </c>
      <c r="Q21" s="337" t="s">
        <v>245</v>
      </c>
      <c r="R21" s="283" t="s">
        <v>203</v>
      </c>
      <c r="S21" s="337" t="s">
        <v>239</v>
      </c>
      <c r="T21" s="283" t="s">
        <v>203</v>
      </c>
      <c r="U21" s="283" t="s">
        <v>145</v>
      </c>
      <c r="V21" s="283" t="s">
        <v>22</v>
      </c>
      <c r="W21" s="337" t="s">
        <v>247</v>
      </c>
      <c r="X21" s="283" t="s">
        <v>203</v>
      </c>
      <c r="Y21" s="337" t="s">
        <v>246</v>
      </c>
      <c r="Z21" s="283" t="s">
        <v>203</v>
      </c>
      <c r="AA21" s="284" t="s">
        <v>225</v>
      </c>
      <c r="AB21" s="285" t="s">
        <v>226</v>
      </c>
    </row>
    <row r="22" spans="1:72" ht="19.5" thickBot="1" x14ac:dyDescent="0.35">
      <c r="A22" s="292">
        <v>3</v>
      </c>
      <c r="B22" s="186"/>
      <c r="C22" s="293">
        <v>9936842.1799999997</v>
      </c>
      <c r="D22" s="294">
        <f>D39+D154</f>
        <v>630000</v>
      </c>
      <c r="E22" s="294">
        <f>E39+E154</f>
        <v>50000.000000000007</v>
      </c>
      <c r="F22" s="295">
        <f>F23+F39</f>
        <v>369593</v>
      </c>
      <c r="G22" s="295">
        <f>G23+G39</f>
        <v>523749.5</v>
      </c>
      <c r="H22" s="296">
        <f>H23</f>
        <v>20000</v>
      </c>
      <c r="I22" s="296">
        <f>I23+I39</f>
        <v>-6700</v>
      </c>
      <c r="J22" s="297">
        <f>J39+J154+J164</f>
        <v>553300</v>
      </c>
      <c r="K22" s="297">
        <f>K39+K154+K164</f>
        <v>-3646.6800000000117</v>
      </c>
      <c r="L22" s="298">
        <v>0</v>
      </c>
      <c r="M22" s="295">
        <f>M23+M39+M154</f>
        <v>8627000</v>
      </c>
      <c r="N22" s="295">
        <f>N23+N39+N154+N164</f>
        <v>-896586.13</v>
      </c>
      <c r="O22" s="295">
        <f>O23+O39</f>
        <v>8225.5499999999993</v>
      </c>
      <c r="P22" s="295">
        <f>P23</f>
        <v>336.83</v>
      </c>
      <c r="Q22" s="295">
        <v>0</v>
      </c>
      <c r="R22" s="295">
        <f>R39</f>
        <v>107.14</v>
      </c>
      <c r="S22" s="298">
        <v>0</v>
      </c>
      <c r="T22" s="298">
        <f>T39</f>
        <v>10799.99</v>
      </c>
      <c r="U22" s="298">
        <v>0</v>
      </c>
      <c r="V22" s="298">
        <v>0</v>
      </c>
      <c r="W22" s="295">
        <f>W23+W39</f>
        <v>46611.45</v>
      </c>
      <c r="X22" s="295">
        <f>X23</f>
        <v>1908.67</v>
      </c>
      <c r="Y22" s="295">
        <v>0</v>
      </c>
      <c r="Z22" s="295">
        <f>Z39</f>
        <v>2142.86</v>
      </c>
      <c r="AA22" s="299">
        <v>10235250</v>
      </c>
      <c r="AB22" s="300">
        <v>10193800</v>
      </c>
    </row>
    <row r="23" spans="1:72" ht="19.5" thickBot="1" x14ac:dyDescent="0.35">
      <c r="A23" s="66">
        <v>31</v>
      </c>
      <c r="B23" s="67" t="s">
        <v>7</v>
      </c>
      <c r="C23" s="289">
        <v>7635025.7199999997</v>
      </c>
      <c r="D23" s="290">
        <v>0</v>
      </c>
      <c r="E23" s="290">
        <v>0</v>
      </c>
      <c r="F23" s="290">
        <f>F24+F29+F35</f>
        <v>5793</v>
      </c>
      <c r="G23" s="290">
        <f>G24+G29+G35</f>
        <v>249.5</v>
      </c>
      <c r="H23" s="68">
        <f>H29</f>
        <v>20000</v>
      </c>
      <c r="I23" s="68">
        <f>I29</f>
        <v>-11700</v>
      </c>
      <c r="J23" s="291">
        <v>0</v>
      </c>
      <c r="K23" s="291">
        <v>0</v>
      </c>
      <c r="L23" s="290">
        <v>0</v>
      </c>
      <c r="M23" s="290">
        <f>M24+M29+M35</f>
        <v>8408000</v>
      </c>
      <c r="N23" s="290">
        <f>N24+N29+N35</f>
        <v>-841699.28</v>
      </c>
      <c r="O23" s="290">
        <f>O24+O29+O35</f>
        <v>7820.55</v>
      </c>
      <c r="P23" s="290">
        <f>P24+P29+P35</f>
        <v>336.83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f>W24+W29+W35</f>
        <v>44316.45</v>
      </c>
      <c r="X23" s="290">
        <f>X24+X29+X35</f>
        <v>1908.67</v>
      </c>
      <c r="Y23" s="290">
        <v>0</v>
      </c>
      <c r="Z23" s="290">
        <v>0</v>
      </c>
      <c r="AA23" s="152">
        <v>8467450</v>
      </c>
      <c r="AB23" s="153">
        <v>8428000</v>
      </c>
    </row>
    <row r="24" spans="1:72" s="32" customFormat="1" ht="19.5" thickBot="1" x14ac:dyDescent="0.35">
      <c r="A24" s="66">
        <v>311</v>
      </c>
      <c r="B24" s="67" t="s">
        <v>18</v>
      </c>
      <c r="C24" s="303">
        <v>6113622.1500000004</v>
      </c>
      <c r="D24" s="290">
        <v>0</v>
      </c>
      <c r="E24" s="290">
        <v>0</v>
      </c>
      <c r="F24" s="290">
        <f>F25</f>
        <v>4200</v>
      </c>
      <c r="G24" s="290">
        <f>G25</f>
        <v>300</v>
      </c>
      <c r="H24" s="68">
        <v>0</v>
      </c>
      <c r="I24" s="68">
        <v>0</v>
      </c>
      <c r="J24" s="291">
        <v>0</v>
      </c>
      <c r="K24" s="291">
        <v>0</v>
      </c>
      <c r="L24" s="290">
        <v>0</v>
      </c>
      <c r="M24" s="290">
        <f>M25+M26+M27+M28</f>
        <v>6550000</v>
      </c>
      <c r="N24" s="290">
        <f>N25+N26+N27+N28</f>
        <v>-481377.85</v>
      </c>
      <c r="O24" s="290">
        <f>O25</f>
        <v>5670</v>
      </c>
      <c r="P24" s="290">
        <f>P25</f>
        <v>405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f>W25</f>
        <v>32130</v>
      </c>
      <c r="X24" s="290">
        <f>X25</f>
        <v>2295</v>
      </c>
      <c r="Y24" s="290">
        <v>0</v>
      </c>
      <c r="Z24" s="290">
        <v>0</v>
      </c>
      <c r="AA24" s="152">
        <v>6580000</v>
      </c>
      <c r="AB24" s="153">
        <v>6550000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x14ac:dyDescent="0.3">
      <c r="A25" s="86">
        <v>31111</v>
      </c>
      <c r="B25" s="34" t="s">
        <v>27</v>
      </c>
      <c r="C25" s="188">
        <v>5745000</v>
      </c>
      <c r="D25" s="189">
        <v>0</v>
      </c>
      <c r="E25" s="189">
        <v>0</v>
      </c>
      <c r="F25" s="189">
        <v>4200</v>
      </c>
      <c r="G25" s="189">
        <v>300</v>
      </c>
      <c r="H25" s="190">
        <v>0</v>
      </c>
      <c r="I25" s="190">
        <v>0</v>
      </c>
      <c r="J25" s="190">
        <v>0</v>
      </c>
      <c r="K25" s="190">
        <v>0</v>
      </c>
      <c r="L25" s="189">
        <v>0</v>
      </c>
      <c r="M25" s="189">
        <v>6000000</v>
      </c>
      <c r="N25" s="189">
        <v>-300000</v>
      </c>
      <c r="O25" s="189">
        <v>5670</v>
      </c>
      <c r="P25" s="189">
        <v>405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32130</v>
      </c>
      <c r="X25" s="189">
        <v>2295</v>
      </c>
      <c r="Y25" s="189">
        <v>0</v>
      </c>
      <c r="Z25" s="189">
        <v>0</v>
      </c>
      <c r="AA25" s="301">
        <v>6030000</v>
      </c>
      <c r="AB25" s="302">
        <v>6000000</v>
      </c>
    </row>
    <row r="26" spans="1:72" x14ac:dyDescent="0.3">
      <c r="A26" s="89">
        <v>31113</v>
      </c>
      <c r="B26" s="39" t="s">
        <v>163</v>
      </c>
      <c r="C26" s="118">
        <v>28622.149999999994</v>
      </c>
      <c r="D26" s="57">
        <v>0</v>
      </c>
      <c r="E26" s="57">
        <v>0</v>
      </c>
      <c r="F26" s="57">
        <v>0</v>
      </c>
      <c r="G26" s="57">
        <v>0</v>
      </c>
      <c r="H26" s="64">
        <v>0</v>
      </c>
      <c r="I26" s="64">
        <v>0</v>
      </c>
      <c r="J26" s="64">
        <v>0</v>
      </c>
      <c r="K26" s="64">
        <v>0</v>
      </c>
      <c r="L26" s="57">
        <v>0</v>
      </c>
      <c r="M26" s="57">
        <v>100000</v>
      </c>
      <c r="N26" s="57">
        <v>-71377.850000000006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286">
        <v>100000</v>
      </c>
      <c r="AB26" s="288">
        <v>100000</v>
      </c>
    </row>
    <row r="27" spans="1:72" x14ac:dyDescent="0.3">
      <c r="A27" s="89">
        <v>31131</v>
      </c>
      <c r="B27" s="39" t="s">
        <v>164</v>
      </c>
      <c r="C27" s="118">
        <v>230000</v>
      </c>
      <c r="D27" s="57">
        <v>0</v>
      </c>
      <c r="E27" s="57">
        <v>0</v>
      </c>
      <c r="F27" s="57">
        <v>0</v>
      </c>
      <c r="G27" s="57">
        <v>0</v>
      </c>
      <c r="H27" s="64">
        <v>0</v>
      </c>
      <c r="I27" s="64">
        <v>0</v>
      </c>
      <c r="J27" s="64">
        <v>0</v>
      </c>
      <c r="K27" s="64">
        <v>0</v>
      </c>
      <c r="L27" s="57">
        <v>0</v>
      </c>
      <c r="M27" s="57">
        <v>300000</v>
      </c>
      <c r="N27" s="57">
        <v>-70000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286">
        <v>300000</v>
      </c>
      <c r="AB27" s="288">
        <v>300000</v>
      </c>
    </row>
    <row r="28" spans="1:72" ht="19.5" thickBot="1" x14ac:dyDescent="0.35">
      <c r="A28" s="87">
        <v>31141</v>
      </c>
      <c r="B28" s="35" t="s">
        <v>165</v>
      </c>
      <c r="C28" s="116">
        <v>110000</v>
      </c>
      <c r="D28" s="58">
        <v>0</v>
      </c>
      <c r="E28" s="58">
        <v>0</v>
      </c>
      <c r="F28" s="58">
        <v>0</v>
      </c>
      <c r="G28" s="58">
        <v>0</v>
      </c>
      <c r="H28" s="65">
        <v>0</v>
      </c>
      <c r="I28" s="65">
        <v>0</v>
      </c>
      <c r="J28" s="65">
        <v>0</v>
      </c>
      <c r="K28" s="65">
        <v>0</v>
      </c>
      <c r="L28" s="58">
        <v>0</v>
      </c>
      <c r="M28" s="58">
        <v>150000</v>
      </c>
      <c r="N28" s="58">
        <v>-40000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304">
        <v>150000</v>
      </c>
      <c r="AB28" s="305">
        <v>150000</v>
      </c>
    </row>
    <row r="29" spans="1:72" s="32" customFormat="1" ht="19.5" thickBot="1" x14ac:dyDescent="0.35">
      <c r="A29" s="66">
        <v>312</v>
      </c>
      <c r="B29" s="67" t="s">
        <v>16</v>
      </c>
      <c r="C29" s="303">
        <v>313348.93</v>
      </c>
      <c r="D29" s="290">
        <v>0</v>
      </c>
      <c r="E29" s="290">
        <v>0</v>
      </c>
      <c r="F29" s="290">
        <f>F30+F33+F34</f>
        <v>900</v>
      </c>
      <c r="G29" s="290">
        <f>G34</f>
        <v>-100</v>
      </c>
      <c r="H29" s="68">
        <f>H30</f>
        <v>20000</v>
      </c>
      <c r="I29" s="68">
        <f>I30</f>
        <v>-11700</v>
      </c>
      <c r="J29" s="291">
        <v>0</v>
      </c>
      <c r="K29" s="291">
        <v>0</v>
      </c>
      <c r="L29" s="290">
        <v>0</v>
      </c>
      <c r="M29" s="290">
        <f>M30+M31+M32+M33+M34</f>
        <v>350000</v>
      </c>
      <c r="N29" s="290">
        <f>N30+N31+N32+N34+N33</f>
        <v>-52951.07</v>
      </c>
      <c r="O29" s="290">
        <f>O30+O33+O34</f>
        <v>1215</v>
      </c>
      <c r="P29" s="290">
        <f>P34</f>
        <v>-135</v>
      </c>
      <c r="Q29" s="290">
        <v>0</v>
      </c>
      <c r="R29" s="290">
        <v>0</v>
      </c>
      <c r="S29" s="290">
        <v>0</v>
      </c>
      <c r="T29" s="290">
        <v>0</v>
      </c>
      <c r="U29" s="290">
        <v>0</v>
      </c>
      <c r="V29" s="290">
        <v>0</v>
      </c>
      <c r="W29" s="290">
        <f>W30+W33+W34</f>
        <v>6885</v>
      </c>
      <c r="X29" s="290">
        <f>X34</f>
        <v>-765</v>
      </c>
      <c r="Y29" s="290">
        <v>0</v>
      </c>
      <c r="Z29" s="290">
        <v>0</v>
      </c>
      <c r="AA29" s="152">
        <v>374500</v>
      </c>
      <c r="AB29" s="153">
        <v>370000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x14ac:dyDescent="0.3">
      <c r="A30" s="86">
        <v>31212</v>
      </c>
      <c r="B30" s="34" t="s">
        <v>198</v>
      </c>
      <c r="C30" s="188">
        <v>50800</v>
      </c>
      <c r="D30" s="189">
        <v>0</v>
      </c>
      <c r="E30" s="189">
        <v>0</v>
      </c>
      <c r="F30" s="189">
        <v>250</v>
      </c>
      <c r="G30" s="189">
        <v>0</v>
      </c>
      <c r="H30" s="190">
        <v>20000</v>
      </c>
      <c r="I30" s="190">
        <v>-11700</v>
      </c>
      <c r="J30" s="190">
        <v>0</v>
      </c>
      <c r="K30" s="190">
        <v>0</v>
      </c>
      <c r="L30" s="189">
        <v>0</v>
      </c>
      <c r="M30" s="189">
        <v>70000</v>
      </c>
      <c r="N30" s="189">
        <v>-30000</v>
      </c>
      <c r="O30" s="189">
        <v>337.5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1912.5</v>
      </c>
      <c r="X30" s="189">
        <v>0</v>
      </c>
      <c r="Y30" s="189">
        <v>0</v>
      </c>
      <c r="Z30" s="189">
        <v>0</v>
      </c>
      <c r="AA30" s="301">
        <v>90000</v>
      </c>
      <c r="AB30" s="302">
        <v>90000</v>
      </c>
    </row>
    <row r="31" spans="1:72" x14ac:dyDescent="0.3">
      <c r="A31" s="89">
        <v>31213</v>
      </c>
      <c r="B31" s="39" t="s">
        <v>202</v>
      </c>
      <c r="C31" s="118">
        <v>130000</v>
      </c>
      <c r="D31" s="57">
        <v>0</v>
      </c>
      <c r="E31" s="57">
        <v>0</v>
      </c>
      <c r="F31" s="57">
        <v>0</v>
      </c>
      <c r="G31" s="57">
        <v>0</v>
      </c>
      <c r="H31" s="64">
        <v>0</v>
      </c>
      <c r="I31" s="64">
        <v>0</v>
      </c>
      <c r="J31" s="64">
        <v>0</v>
      </c>
      <c r="K31" s="64">
        <v>0</v>
      </c>
      <c r="L31" s="57">
        <v>0</v>
      </c>
      <c r="M31" s="57">
        <v>60000</v>
      </c>
      <c r="N31" s="57">
        <v>70000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286">
        <v>60000</v>
      </c>
      <c r="AB31" s="288">
        <v>60000</v>
      </c>
    </row>
    <row r="32" spans="1:72" x14ac:dyDescent="0.3">
      <c r="A32" s="89">
        <v>31215</v>
      </c>
      <c r="B32" s="39" t="s">
        <v>201</v>
      </c>
      <c r="C32" s="118">
        <v>7048.93</v>
      </c>
      <c r="D32" s="57">
        <v>0</v>
      </c>
      <c r="E32" s="57">
        <v>0</v>
      </c>
      <c r="F32" s="57">
        <v>0</v>
      </c>
      <c r="G32" s="57">
        <v>0</v>
      </c>
      <c r="H32" s="64">
        <v>0</v>
      </c>
      <c r="I32" s="64">
        <v>0</v>
      </c>
      <c r="J32" s="64">
        <v>0</v>
      </c>
      <c r="K32" s="64">
        <v>0</v>
      </c>
      <c r="L32" s="57">
        <v>0</v>
      </c>
      <c r="M32" s="57">
        <v>30000</v>
      </c>
      <c r="N32" s="57">
        <v>-22951.07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286">
        <v>30000</v>
      </c>
      <c r="AB32" s="288">
        <v>30000</v>
      </c>
    </row>
    <row r="33" spans="1:72" x14ac:dyDescent="0.3">
      <c r="A33" s="89">
        <v>31216</v>
      </c>
      <c r="B33" s="39" t="s">
        <v>200</v>
      </c>
      <c r="C33" s="118">
        <v>117500</v>
      </c>
      <c r="D33" s="57">
        <v>0</v>
      </c>
      <c r="E33" s="57">
        <v>0</v>
      </c>
      <c r="F33" s="57">
        <v>250</v>
      </c>
      <c r="G33" s="57">
        <v>0</v>
      </c>
      <c r="H33" s="64">
        <v>0</v>
      </c>
      <c r="I33" s="64">
        <v>0</v>
      </c>
      <c r="J33" s="64">
        <v>0</v>
      </c>
      <c r="K33" s="64">
        <v>0</v>
      </c>
      <c r="L33" s="57">
        <v>0</v>
      </c>
      <c r="M33" s="57">
        <v>150000</v>
      </c>
      <c r="N33" s="57">
        <v>-35000</v>
      </c>
      <c r="O33" s="57">
        <v>337.5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1912.5</v>
      </c>
      <c r="X33" s="57">
        <v>0</v>
      </c>
      <c r="Y33" s="57">
        <v>0</v>
      </c>
      <c r="Z33" s="57">
        <v>0</v>
      </c>
      <c r="AA33" s="286">
        <v>152500</v>
      </c>
      <c r="AB33" s="288">
        <v>150000</v>
      </c>
    </row>
    <row r="34" spans="1:72" ht="19.5" thickBot="1" x14ac:dyDescent="0.35">
      <c r="A34" s="87">
        <v>31219</v>
      </c>
      <c r="B34" s="35" t="s">
        <v>199</v>
      </c>
      <c r="C34" s="116">
        <v>8000</v>
      </c>
      <c r="D34" s="58">
        <v>0</v>
      </c>
      <c r="E34" s="58">
        <v>0</v>
      </c>
      <c r="F34" s="58">
        <v>400</v>
      </c>
      <c r="G34" s="58">
        <v>-100</v>
      </c>
      <c r="H34" s="65">
        <v>0</v>
      </c>
      <c r="I34" s="65">
        <v>0</v>
      </c>
      <c r="J34" s="65">
        <v>0</v>
      </c>
      <c r="K34" s="65">
        <v>0</v>
      </c>
      <c r="L34" s="58">
        <v>0</v>
      </c>
      <c r="M34" s="58">
        <v>40000</v>
      </c>
      <c r="N34" s="58">
        <v>-35000</v>
      </c>
      <c r="O34" s="58">
        <v>540</v>
      </c>
      <c r="P34" s="58">
        <v>-135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3060</v>
      </c>
      <c r="X34" s="58">
        <v>-765</v>
      </c>
      <c r="Y34" s="58">
        <v>0</v>
      </c>
      <c r="Z34" s="58">
        <v>0</v>
      </c>
      <c r="AA34" s="304">
        <v>42000</v>
      </c>
      <c r="AB34" s="305">
        <v>40000</v>
      </c>
    </row>
    <row r="35" spans="1:72" s="32" customFormat="1" ht="19.5" thickBot="1" x14ac:dyDescent="0.35">
      <c r="A35" s="66">
        <v>313</v>
      </c>
      <c r="B35" s="67" t="s">
        <v>24</v>
      </c>
      <c r="C35" s="303">
        <v>1208054.6399999999</v>
      </c>
      <c r="D35" s="290">
        <v>0</v>
      </c>
      <c r="E35" s="290">
        <v>0</v>
      </c>
      <c r="F35" s="290">
        <f>F36</f>
        <v>693</v>
      </c>
      <c r="G35" s="290">
        <f>G36</f>
        <v>49.5</v>
      </c>
      <c r="H35" s="193">
        <v>0</v>
      </c>
      <c r="I35" s="193">
        <v>0</v>
      </c>
      <c r="J35" s="291">
        <v>0</v>
      </c>
      <c r="K35" s="291">
        <v>0</v>
      </c>
      <c r="L35" s="290">
        <v>0</v>
      </c>
      <c r="M35" s="290">
        <f>M36+M37+M38</f>
        <v>1508000</v>
      </c>
      <c r="N35" s="290">
        <f>N36+N37+N38</f>
        <v>-307370.36000000004</v>
      </c>
      <c r="O35" s="290">
        <f>O36</f>
        <v>935.55</v>
      </c>
      <c r="P35" s="290">
        <f>P36</f>
        <v>66.83</v>
      </c>
      <c r="Q35" s="290">
        <v>0</v>
      </c>
      <c r="R35" s="290">
        <v>0</v>
      </c>
      <c r="S35" s="290">
        <v>0</v>
      </c>
      <c r="T35" s="290">
        <v>0</v>
      </c>
      <c r="U35" s="290">
        <v>0</v>
      </c>
      <c r="V35" s="290">
        <v>0</v>
      </c>
      <c r="W35" s="290">
        <f>W36</f>
        <v>5301.45</v>
      </c>
      <c r="X35" s="290">
        <f>X36</f>
        <v>378.67</v>
      </c>
      <c r="Y35" s="290">
        <v>0</v>
      </c>
      <c r="Z35" s="290">
        <v>0</v>
      </c>
      <c r="AA35" s="152">
        <v>1512950</v>
      </c>
      <c r="AB35" s="153">
        <v>1508000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2" s="31" customFormat="1" x14ac:dyDescent="0.3">
      <c r="A36" s="192">
        <v>31321</v>
      </c>
      <c r="B36" s="34" t="s">
        <v>28</v>
      </c>
      <c r="C36" s="188">
        <v>1207425</v>
      </c>
      <c r="D36" s="189">
        <v>0</v>
      </c>
      <c r="E36" s="189">
        <v>0</v>
      </c>
      <c r="F36" s="189">
        <v>693</v>
      </c>
      <c r="G36" s="189">
        <v>49.5</v>
      </c>
      <c r="H36" s="189">
        <v>0</v>
      </c>
      <c r="I36" s="189">
        <v>0</v>
      </c>
      <c r="J36" s="190">
        <v>0</v>
      </c>
      <c r="K36" s="190">
        <v>0</v>
      </c>
      <c r="L36" s="189">
        <v>0</v>
      </c>
      <c r="M36" s="189">
        <v>1500000</v>
      </c>
      <c r="N36" s="189">
        <v>-300000</v>
      </c>
      <c r="O36" s="189">
        <v>935.55</v>
      </c>
      <c r="P36" s="189">
        <f>66.83</f>
        <v>66.83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5301.45</v>
      </c>
      <c r="X36" s="189">
        <v>378.67</v>
      </c>
      <c r="Y36" s="189">
        <v>0</v>
      </c>
      <c r="Z36" s="189">
        <v>0</v>
      </c>
      <c r="AA36" s="301">
        <v>1504950</v>
      </c>
      <c r="AB36" s="302">
        <v>1500000</v>
      </c>
    </row>
    <row r="37" spans="1:72" s="31" customFormat="1" x14ac:dyDescent="0.3">
      <c r="A37" s="90">
        <v>31322</v>
      </c>
      <c r="B37" s="41" t="s">
        <v>166</v>
      </c>
      <c r="C37" s="118">
        <v>143.10000000000036</v>
      </c>
      <c r="D37" s="120">
        <v>0</v>
      </c>
      <c r="E37" s="120">
        <v>0</v>
      </c>
      <c r="F37" s="120">
        <v>0</v>
      </c>
      <c r="G37" s="120">
        <v>0</v>
      </c>
      <c r="H37" s="185">
        <v>0</v>
      </c>
      <c r="I37" s="185">
        <v>0</v>
      </c>
      <c r="J37" s="109">
        <v>0</v>
      </c>
      <c r="K37" s="109">
        <v>0</v>
      </c>
      <c r="L37" s="120">
        <v>0</v>
      </c>
      <c r="M37" s="120">
        <v>5000</v>
      </c>
      <c r="N37" s="120">
        <v>-4856.8999999999996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286">
        <v>5000</v>
      </c>
      <c r="AB37" s="288">
        <v>5000</v>
      </c>
    </row>
    <row r="38" spans="1:72" ht="19.5" thickBot="1" x14ac:dyDescent="0.35">
      <c r="A38" s="87">
        <v>31332</v>
      </c>
      <c r="B38" s="35" t="s">
        <v>167</v>
      </c>
      <c r="C38" s="116">
        <v>486.53999999999996</v>
      </c>
      <c r="D38" s="104">
        <v>0</v>
      </c>
      <c r="E38" s="104">
        <v>0</v>
      </c>
      <c r="F38" s="104">
        <v>0</v>
      </c>
      <c r="G38" s="104">
        <v>0</v>
      </c>
      <c r="H38" s="99">
        <v>0</v>
      </c>
      <c r="I38" s="99">
        <v>0</v>
      </c>
      <c r="J38" s="107">
        <v>0</v>
      </c>
      <c r="K38" s="107">
        <v>0</v>
      </c>
      <c r="L38" s="104">
        <v>0</v>
      </c>
      <c r="M38" s="104">
        <v>3000</v>
      </c>
      <c r="N38" s="104">
        <v>-2513.46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304">
        <v>3000</v>
      </c>
      <c r="AB38" s="305">
        <v>3000</v>
      </c>
    </row>
    <row r="39" spans="1:72" ht="19.5" thickBot="1" x14ac:dyDescent="0.35">
      <c r="A39" s="66">
        <v>32</v>
      </c>
      <c r="B39" s="67" t="s">
        <v>17</v>
      </c>
      <c r="C39" s="303">
        <v>2283537.9200000004</v>
      </c>
      <c r="D39" s="306">
        <f>D40+D57+D82+D131+D135</f>
        <v>626000</v>
      </c>
      <c r="E39" s="306">
        <f>E40+E57+E82</f>
        <v>50098.060000000005</v>
      </c>
      <c r="F39" s="290">
        <f>F40+F57+F82+F131</f>
        <v>363800</v>
      </c>
      <c r="G39" s="290">
        <f>G40+G57+G82</f>
        <v>523500</v>
      </c>
      <c r="H39" s="193">
        <v>0</v>
      </c>
      <c r="I39" s="193">
        <f>I82</f>
        <v>5000</v>
      </c>
      <c r="J39" s="307">
        <f>J40+J57+J82+J131+J135</f>
        <v>546000</v>
      </c>
      <c r="K39" s="307">
        <f>K40+K57+K82+K131+K135</f>
        <v>1626.1199999999881</v>
      </c>
      <c r="L39" s="193">
        <v>0</v>
      </c>
      <c r="M39" s="193">
        <f>M40+M57+M82+M135</f>
        <v>200000</v>
      </c>
      <c r="N39" s="193">
        <f>N82+N135</f>
        <v>-48236.25</v>
      </c>
      <c r="O39" s="193">
        <f>O40</f>
        <v>405</v>
      </c>
      <c r="P39" s="193">
        <v>0</v>
      </c>
      <c r="Q39" s="193">
        <v>0</v>
      </c>
      <c r="R39" s="193">
        <f>R57</f>
        <v>107.14</v>
      </c>
      <c r="S39" s="193">
        <v>0</v>
      </c>
      <c r="T39" s="193">
        <f>T82</f>
        <v>10799.99</v>
      </c>
      <c r="U39" s="193">
        <v>0</v>
      </c>
      <c r="V39" s="193">
        <v>0</v>
      </c>
      <c r="W39" s="290">
        <f>W40</f>
        <v>2295</v>
      </c>
      <c r="X39" s="290">
        <v>0</v>
      </c>
      <c r="Y39" s="290">
        <v>0</v>
      </c>
      <c r="Z39" s="290">
        <f>Z57</f>
        <v>2142.86</v>
      </c>
      <c r="AA39" s="152">
        <v>1737500</v>
      </c>
      <c r="AB39" s="153">
        <v>1735500</v>
      </c>
    </row>
    <row r="40" spans="1:72" s="32" customFormat="1" ht="38.25" customHeight="1" thickBot="1" x14ac:dyDescent="0.35">
      <c r="A40" s="66">
        <v>321</v>
      </c>
      <c r="B40" s="201" t="s">
        <v>58</v>
      </c>
      <c r="C40" s="303">
        <v>635103.69999999995</v>
      </c>
      <c r="D40" s="306">
        <f>D41+D49</f>
        <v>442000</v>
      </c>
      <c r="E40" s="306">
        <f>E49</f>
        <v>45497.99</v>
      </c>
      <c r="F40" s="290">
        <f>F49</f>
        <v>300</v>
      </c>
      <c r="G40" s="290">
        <f>G49</f>
        <v>15000</v>
      </c>
      <c r="H40" s="193">
        <v>0</v>
      </c>
      <c r="I40" s="193">
        <v>0</v>
      </c>
      <c r="J40" s="307">
        <f>J41+J50+J51</f>
        <v>52000</v>
      </c>
      <c r="K40" s="307">
        <f>K41+K49+K51</f>
        <v>77605.709999999992</v>
      </c>
      <c r="L40" s="193">
        <v>0</v>
      </c>
      <c r="M40" s="193">
        <f>M41+M50</f>
        <v>0</v>
      </c>
      <c r="N40" s="193">
        <f>N41+N50</f>
        <v>0</v>
      </c>
      <c r="O40" s="193">
        <f>O49</f>
        <v>405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290">
        <f>W50</f>
        <v>2295</v>
      </c>
      <c r="X40" s="290">
        <v>0</v>
      </c>
      <c r="Y40" s="290">
        <v>0</v>
      </c>
      <c r="Z40" s="290">
        <v>0</v>
      </c>
      <c r="AA40" s="152">
        <v>496000</v>
      </c>
      <c r="AB40" s="153">
        <v>494000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s="36" customFormat="1" x14ac:dyDescent="0.3">
      <c r="A41" s="195">
        <v>3211</v>
      </c>
      <c r="B41" s="196" t="s">
        <v>29</v>
      </c>
      <c r="C41" s="308">
        <v>83605.709999999992</v>
      </c>
      <c r="D41" s="309">
        <f>D42+D44+D46</f>
        <v>22000</v>
      </c>
      <c r="E41" s="309">
        <v>0</v>
      </c>
      <c r="F41" s="310">
        <v>0</v>
      </c>
      <c r="G41" s="310">
        <v>0</v>
      </c>
      <c r="H41" s="199">
        <v>0</v>
      </c>
      <c r="I41" s="199">
        <v>0</v>
      </c>
      <c r="J41" s="311">
        <f>J42+J43+J44+J45+J46+J47</f>
        <v>42000</v>
      </c>
      <c r="K41" s="311">
        <f>K42+K43+K44+K45+K46+K47</f>
        <v>19605.71</v>
      </c>
      <c r="L41" s="199">
        <v>0</v>
      </c>
      <c r="M41" s="199">
        <f>M42</f>
        <v>0</v>
      </c>
      <c r="N41" s="199">
        <f>N42</f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310">
        <v>0</v>
      </c>
      <c r="X41" s="310">
        <v>0</v>
      </c>
      <c r="Y41" s="310">
        <v>0</v>
      </c>
      <c r="Z41" s="310">
        <v>0</v>
      </c>
      <c r="AA41" s="312">
        <v>64000</v>
      </c>
      <c r="AB41" s="313">
        <v>64000</v>
      </c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x14ac:dyDescent="0.3">
      <c r="A42" s="89">
        <v>32111</v>
      </c>
      <c r="B42" s="40" t="s">
        <v>70</v>
      </c>
      <c r="C42" s="118">
        <v>34000</v>
      </c>
      <c r="D42" s="60">
        <v>10000</v>
      </c>
      <c r="E42" s="60">
        <v>0</v>
      </c>
      <c r="F42" s="57">
        <v>0</v>
      </c>
      <c r="G42" s="57">
        <v>0</v>
      </c>
      <c r="H42" s="57">
        <v>0</v>
      </c>
      <c r="I42" s="57">
        <v>0</v>
      </c>
      <c r="J42" s="113">
        <v>10000</v>
      </c>
      <c r="K42" s="113">
        <v>14000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286">
        <v>20000</v>
      </c>
      <c r="AB42" s="288">
        <v>20000</v>
      </c>
    </row>
    <row r="43" spans="1:72" ht="36.75" x14ac:dyDescent="0.3">
      <c r="A43" s="89">
        <v>32112</v>
      </c>
      <c r="B43" s="40" t="s">
        <v>71</v>
      </c>
      <c r="C43" s="118">
        <v>905.71</v>
      </c>
      <c r="D43" s="60">
        <v>0</v>
      </c>
      <c r="E43" s="60">
        <v>0</v>
      </c>
      <c r="F43" s="57">
        <v>0</v>
      </c>
      <c r="G43" s="57">
        <v>0</v>
      </c>
      <c r="H43" s="57">
        <v>0</v>
      </c>
      <c r="I43" s="57">
        <v>0</v>
      </c>
      <c r="J43" s="113">
        <v>8000</v>
      </c>
      <c r="K43" s="113">
        <v>-7094.29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286">
        <v>8000</v>
      </c>
      <c r="AB43" s="288">
        <v>8000</v>
      </c>
    </row>
    <row r="44" spans="1:72" ht="36.75" x14ac:dyDescent="0.3">
      <c r="A44" s="89">
        <v>32113</v>
      </c>
      <c r="B44" s="40" t="s">
        <v>72</v>
      </c>
      <c r="C44" s="118">
        <v>27700</v>
      </c>
      <c r="D44" s="60">
        <v>8000</v>
      </c>
      <c r="E44" s="60">
        <v>0</v>
      </c>
      <c r="F44" s="57">
        <v>0</v>
      </c>
      <c r="G44" s="57">
        <v>0</v>
      </c>
      <c r="H44" s="57">
        <v>0</v>
      </c>
      <c r="I44" s="57">
        <v>0</v>
      </c>
      <c r="J44" s="113">
        <v>7000</v>
      </c>
      <c r="K44" s="113">
        <v>12700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286">
        <v>15000</v>
      </c>
      <c r="AB44" s="288">
        <v>15000</v>
      </c>
    </row>
    <row r="45" spans="1:72" ht="36.75" x14ac:dyDescent="0.3">
      <c r="A45" s="89">
        <v>32114</v>
      </c>
      <c r="B45" s="40" t="s">
        <v>73</v>
      </c>
      <c r="C45" s="118">
        <v>0</v>
      </c>
      <c r="D45" s="60">
        <v>0</v>
      </c>
      <c r="E45" s="60">
        <v>0</v>
      </c>
      <c r="F45" s="57">
        <v>0</v>
      </c>
      <c r="G45" s="57">
        <v>0</v>
      </c>
      <c r="H45" s="57">
        <v>0</v>
      </c>
      <c r="I45" s="57">
        <v>0</v>
      </c>
      <c r="J45" s="113">
        <v>8000</v>
      </c>
      <c r="K45" s="113">
        <v>-8000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286">
        <v>8000</v>
      </c>
      <c r="AB45" s="288">
        <v>8000</v>
      </c>
    </row>
    <row r="46" spans="1:72" ht="36.75" x14ac:dyDescent="0.3">
      <c r="A46" s="89">
        <v>32115</v>
      </c>
      <c r="B46" s="40" t="s">
        <v>74</v>
      </c>
      <c r="C46" s="118">
        <v>21000</v>
      </c>
      <c r="D46" s="60">
        <v>4000</v>
      </c>
      <c r="E46" s="60">
        <v>0</v>
      </c>
      <c r="F46" s="57">
        <v>0</v>
      </c>
      <c r="G46" s="57">
        <v>0</v>
      </c>
      <c r="H46" s="57">
        <v>0</v>
      </c>
      <c r="I46" s="57">
        <v>0</v>
      </c>
      <c r="J46" s="113">
        <v>6000</v>
      </c>
      <c r="K46" s="113">
        <v>11000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286">
        <v>10000</v>
      </c>
      <c r="AB46" s="288">
        <v>10000</v>
      </c>
    </row>
    <row r="47" spans="1:72" ht="36.75" x14ac:dyDescent="0.3">
      <c r="A47" s="89">
        <v>32116</v>
      </c>
      <c r="B47" s="40" t="s">
        <v>75</v>
      </c>
      <c r="C47" s="118">
        <v>0</v>
      </c>
      <c r="D47" s="60">
        <v>0</v>
      </c>
      <c r="E47" s="60">
        <v>0</v>
      </c>
      <c r="F47" s="57">
        <v>0</v>
      </c>
      <c r="G47" s="57">
        <v>0</v>
      </c>
      <c r="H47" s="57">
        <v>0</v>
      </c>
      <c r="I47" s="57">
        <v>0</v>
      </c>
      <c r="J47" s="113">
        <v>3000</v>
      </c>
      <c r="K47" s="113">
        <v>-3000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286">
        <v>3000</v>
      </c>
      <c r="AB47" s="288">
        <v>3000</v>
      </c>
    </row>
    <row r="48" spans="1:72" x14ac:dyDescent="0.3">
      <c r="A48" s="89">
        <v>32117</v>
      </c>
      <c r="B48" s="40" t="s">
        <v>76</v>
      </c>
      <c r="C48" s="118">
        <v>0</v>
      </c>
      <c r="D48" s="60">
        <v>0</v>
      </c>
      <c r="E48" s="60">
        <v>0</v>
      </c>
      <c r="F48" s="57">
        <v>0</v>
      </c>
      <c r="G48" s="57">
        <v>0</v>
      </c>
      <c r="H48" s="57">
        <v>0</v>
      </c>
      <c r="I48" s="57">
        <v>0</v>
      </c>
      <c r="J48" s="113">
        <v>0</v>
      </c>
      <c r="K48" s="113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286">
        <v>0</v>
      </c>
      <c r="AB48" s="288">
        <v>0</v>
      </c>
    </row>
    <row r="49" spans="1:72" ht="36.75" x14ac:dyDescent="0.3">
      <c r="A49" s="88">
        <v>3212</v>
      </c>
      <c r="B49" s="38" t="s">
        <v>205</v>
      </c>
      <c r="C49" s="117">
        <v>541497.99</v>
      </c>
      <c r="D49" s="105">
        <v>420000</v>
      </c>
      <c r="E49" s="105">
        <v>45497.99</v>
      </c>
      <c r="F49" s="110">
        <v>300</v>
      </c>
      <c r="G49" s="110">
        <v>15000</v>
      </c>
      <c r="H49" s="59">
        <v>0</v>
      </c>
      <c r="I49" s="59">
        <v>0</v>
      </c>
      <c r="J49" s="112">
        <v>0</v>
      </c>
      <c r="K49" s="112">
        <f>K50</f>
        <v>58000</v>
      </c>
      <c r="L49" s="59">
        <v>0</v>
      </c>
      <c r="M49" s="59">
        <v>0</v>
      </c>
      <c r="N49" s="59">
        <v>0</v>
      </c>
      <c r="O49" s="59">
        <v>405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110">
        <v>2295</v>
      </c>
      <c r="X49" s="110">
        <v>0</v>
      </c>
      <c r="Y49" s="110">
        <v>0</v>
      </c>
      <c r="Z49" s="110">
        <v>0</v>
      </c>
      <c r="AA49" s="314">
        <v>422000</v>
      </c>
      <c r="AB49" s="315">
        <v>420000</v>
      </c>
    </row>
    <row r="50" spans="1:72" s="36" customFormat="1" ht="36.75" x14ac:dyDescent="0.3">
      <c r="A50" s="90">
        <v>32121</v>
      </c>
      <c r="B50" s="42" t="s">
        <v>149</v>
      </c>
      <c r="C50" s="243">
        <v>541497.99</v>
      </c>
      <c r="D50" s="244">
        <v>420000</v>
      </c>
      <c r="E50" s="244">
        <v>45497.99</v>
      </c>
      <c r="F50" s="245">
        <v>300</v>
      </c>
      <c r="G50" s="245">
        <v>15000</v>
      </c>
      <c r="H50" s="185">
        <v>0</v>
      </c>
      <c r="I50" s="185">
        <v>0</v>
      </c>
      <c r="J50" s="246">
        <v>0</v>
      </c>
      <c r="K50" s="246">
        <v>58000</v>
      </c>
      <c r="L50" s="185">
        <v>0</v>
      </c>
      <c r="M50" s="185">
        <v>0</v>
      </c>
      <c r="N50" s="185">
        <v>0</v>
      </c>
      <c r="O50" s="185">
        <v>405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245">
        <v>2295</v>
      </c>
      <c r="X50" s="245">
        <v>0</v>
      </c>
      <c r="Y50" s="245">
        <v>0</v>
      </c>
      <c r="Z50" s="245">
        <v>0</v>
      </c>
      <c r="AA50" s="286">
        <v>422000</v>
      </c>
      <c r="AB50" s="288">
        <v>420000</v>
      </c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</row>
    <row r="51" spans="1:72" s="36" customFormat="1" x14ac:dyDescent="0.3">
      <c r="A51" s="88">
        <v>3213</v>
      </c>
      <c r="B51" s="38" t="s">
        <v>30</v>
      </c>
      <c r="C51" s="117">
        <v>10000</v>
      </c>
      <c r="D51" s="105">
        <v>0</v>
      </c>
      <c r="E51" s="105">
        <v>0</v>
      </c>
      <c r="F51" s="108">
        <v>0</v>
      </c>
      <c r="G51" s="108">
        <v>0</v>
      </c>
      <c r="H51" s="61">
        <v>0</v>
      </c>
      <c r="I51" s="61">
        <v>0</v>
      </c>
      <c r="J51" s="112">
        <f>J52+J53</f>
        <v>10000</v>
      </c>
      <c r="K51" s="112">
        <f>K52+K53</f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314">
        <v>10000</v>
      </c>
      <c r="AB51" s="315">
        <v>10000</v>
      </c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</row>
    <row r="52" spans="1:72" ht="36.75" x14ac:dyDescent="0.3">
      <c r="A52" s="89">
        <v>32131</v>
      </c>
      <c r="B52" s="40" t="s">
        <v>77</v>
      </c>
      <c r="C52" s="118">
        <v>10000</v>
      </c>
      <c r="D52" s="60">
        <v>0</v>
      </c>
      <c r="E52" s="60">
        <v>0</v>
      </c>
      <c r="F52" s="64">
        <v>0</v>
      </c>
      <c r="G52" s="64">
        <v>0</v>
      </c>
      <c r="H52" s="64">
        <v>0</v>
      </c>
      <c r="I52" s="64">
        <v>0</v>
      </c>
      <c r="J52" s="113">
        <v>5000</v>
      </c>
      <c r="K52" s="113">
        <v>5000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286">
        <v>5000</v>
      </c>
      <c r="AB52" s="288">
        <v>5000</v>
      </c>
    </row>
    <row r="53" spans="1:72" x14ac:dyDescent="0.3">
      <c r="A53" s="89">
        <v>32132</v>
      </c>
      <c r="B53" s="40" t="s">
        <v>78</v>
      </c>
      <c r="C53" s="118">
        <v>0</v>
      </c>
      <c r="D53" s="60">
        <v>0</v>
      </c>
      <c r="E53" s="60">
        <v>0</v>
      </c>
      <c r="F53" s="64">
        <v>0</v>
      </c>
      <c r="G53" s="64">
        <v>0</v>
      </c>
      <c r="H53" s="64">
        <v>0</v>
      </c>
      <c r="I53" s="64">
        <v>0</v>
      </c>
      <c r="J53" s="113">
        <v>5000</v>
      </c>
      <c r="K53" s="113">
        <v>-5000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286">
        <v>5000</v>
      </c>
      <c r="AB53" s="288">
        <v>5000</v>
      </c>
    </row>
    <row r="54" spans="1:72" s="36" customFormat="1" ht="36.75" x14ac:dyDescent="0.3">
      <c r="A54" s="88">
        <v>3214</v>
      </c>
      <c r="B54" s="38" t="s">
        <v>55</v>
      </c>
      <c r="C54" s="117">
        <v>0</v>
      </c>
      <c r="D54" s="105">
        <v>0</v>
      </c>
      <c r="E54" s="105">
        <v>0</v>
      </c>
      <c r="F54" s="108">
        <v>0</v>
      </c>
      <c r="G54" s="108">
        <v>0</v>
      </c>
      <c r="H54" s="61">
        <v>0</v>
      </c>
      <c r="I54" s="61">
        <v>0</v>
      </c>
      <c r="J54" s="112">
        <v>0</v>
      </c>
      <c r="K54" s="112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314">
        <v>0</v>
      </c>
      <c r="AB54" s="315">
        <v>0</v>
      </c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</row>
    <row r="55" spans="1:72" ht="36.75" x14ac:dyDescent="0.3">
      <c r="A55" s="89">
        <v>32141</v>
      </c>
      <c r="B55" s="40" t="s">
        <v>55</v>
      </c>
      <c r="C55" s="118">
        <v>0</v>
      </c>
      <c r="D55" s="60">
        <v>0</v>
      </c>
      <c r="E55" s="60">
        <v>0</v>
      </c>
      <c r="F55" s="64">
        <v>0</v>
      </c>
      <c r="G55" s="64">
        <v>0</v>
      </c>
      <c r="H55" s="64">
        <v>0</v>
      </c>
      <c r="I55" s="64">
        <v>0</v>
      </c>
      <c r="J55" s="113">
        <v>0</v>
      </c>
      <c r="K55" s="113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286">
        <v>0</v>
      </c>
      <c r="AB55" s="288">
        <v>0</v>
      </c>
    </row>
    <row r="56" spans="1:72" ht="37.5" thickBot="1" x14ac:dyDescent="0.35">
      <c r="A56" s="87">
        <v>32149</v>
      </c>
      <c r="B56" s="202" t="s">
        <v>79</v>
      </c>
      <c r="C56" s="116">
        <v>0</v>
      </c>
      <c r="D56" s="203">
        <v>0</v>
      </c>
      <c r="E56" s="203">
        <v>0</v>
      </c>
      <c r="F56" s="65">
        <v>0</v>
      </c>
      <c r="G56" s="65">
        <v>0</v>
      </c>
      <c r="H56" s="65">
        <v>0</v>
      </c>
      <c r="I56" s="65">
        <v>0</v>
      </c>
      <c r="J56" s="115">
        <v>0</v>
      </c>
      <c r="K56" s="11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304">
        <v>0</v>
      </c>
      <c r="AB56" s="305">
        <v>0</v>
      </c>
    </row>
    <row r="57" spans="1:72" s="32" customFormat="1" ht="37.5" thickBot="1" x14ac:dyDescent="0.35">
      <c r="A57" s="66">
        <v>322</v>
      </c>
      <c r="B57" s="201" t="s">
        <v>3</v>
      </c>
      <c r="C57" s="191">
        <v>851618.34000000008</v>
      </c>
      <c r="D57" s="194">
        <f>D58+D67</f>
        <v>33000</v>
      </c>
      <c r="E57" s="194">
        <f>E58+E67</f>
        <v>17291.310000000001</v>
      </c>
      <c r="F57" s="111">
        <f>F67</f>
        <v>235000</v>
      </c>
      <c r="G57" s="111">
        <f>G67</f>
        <v>479000</v>
      </c>
      <c r="H57" s="68">
        <v>0</v>
      </c>
      <c r="I57" s="68">
        <v>0</v>
      </c>
      <c r="J57" s="206">
        <f>J58+J67+J73+J78+J80</f>
        <v>97000</v>
      </c>
      <c r="K57" s="206">
        <f>K58+K67+K73+K78+K80</f>
        <v>-11922.970000000001</v>
      </c>
      <c r="L57" s="68">
        <v>0</v>
      </c>
      <c r="M57" s="68">
        <f>M78</f>
        <v>0</v>
      </c>
      <c r="N57" s="68">
        <f>N78</f>
        <v>0</v>
      </c>
      <c r="O57" s="68">
        <v>0</v>
      </c>
      <c r="P57" s="68">
        <v>0</v>
      </c>
      <c r="Q57" s="68">
        <v>0</v>
      </c>
      <c r="R57" s="68">
        <f>R65</f>
        <v>107.14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f>Z65</f>
        <v>2142.86</v>
      </c>
      <c r="AA57" s="152">
        <v>365000</v>
      </c>
      <c r="AB57" s="153">
        <v>365000</v>
      </c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36" customFormat="1" x14ac:dyDescent="0.3">
      <c r="A58" s="195">
        <v>3221</v>
      </c>
      <c r="B58" s="196" t="s">
        <v>31</v>
      </c>
      <c r="C58" s="197">
        <v>46547.619999999995</v>
      </c>
      <c r="D58" s="198">
        <f>D59+D62+D63+D64</f>
        <v>25000</v>
      </c>
      <c r="E58" s="198">
        <f>E62+E63</f>
        <v>-11708.689999999999</v>
      </c>
      <c r="F58" s="204">
        <v>0</v>
      </c>
      <c r="G58" s="204">
        <v>0</v>
      </c>
      <c r="H58" s="205">
        <v>0</v>
      </c>
      <c r="I58" s="205">
        <v>0</v>
      </c>
      <c r="J58" s="200">
        <f>J59+J60+J61+J62+J63+J64</f>
        <v>29000</v>
      </c>
      <c r="K58" s="200">
        <f>K59+K60+K61+K62+K63+K64</f>
        <v>4256.3099999999995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0</v>
      </c>
      <c r="Z58" s="205">
        <v>0</v>
      </c>
      <c r="AA58" s="312">
        <v>54000</v>
      </c>
      <c r="AB58" s="313">
        <v>54000</v>
      </c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</row>
    <row r="59" spans="1:72" x14ac:dyDescent="0.3">
      <c r="A59" s="89">
        <v>32211</v>
      </c>
      <c r="B59" s="40" t="s">
        <v>31</v>
      </c>
      <c r="C59" s="118">
        <v>19999</v>
      </c>
      <c r="D59" s="60">
        <v>10000</v>
      </c>
      <c r="E59" s="60">
        <v>0</v>
      </c>
      <c r="F59" s="64">
        <v>0</v>
      </c>
      <c r="G59" s="64">
        <v>0</v>
      </c>
      <c r="H59" s="64">
        <v>0</v>
      </c>
      <c r="I59" s="64">
        <v>0</v>
      </c>
      <c r="J59" s="113">
        <v>5000</v>
      </c>
      <c r="K59" s="113">
        <v>4999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286">
        <v>15000</v>
      </c>
      <c r="AB59" s="288">
        <v>15000</v>
      </c>
    </row>
    <row r="60" spans="1:72" ht="36.75" x14ac:dyDescent="0.3">
      <c r="A60" s="89">
        <v>32212</v>
      </c>
      <c r="B60" s="40" t="s">
        <v>80</v>
      </c>
      <c r="C60" s="118">
        <v>2720.69</v>
      </c>
      <c r="D60" s="60">
        <v>0</v>
      </c>
      <c r="E60" s="60">
        <v>0</v>
      </c>
      <c r="F60" s="64">
        <v>0</v>
      </c>
      <c r="G60" s="64">
        <v>0</v>
      </c>
      <c r="H60" s="64">
        <v>0</v>
      </c>
      <c r="I60" s="64">
        <v>0</v>
      </c>
      <c r="J60" s="113">
        <v>5000</v>
      </c>
      <c r="K60" s="113">
        <v>-2279.31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286">
        <v>5000</v>
      </c>
      <c r="AB60" s="288">
        <v>5000</v>
      </c>
    </row>
    <row r="61" spans="1:72" x14ac:dyDescent="0.3">
      <c r="A61" s="89">
        <v>32213</v>
      </c>
      <c r="B61" s="40" t="s">
        <v>81</v>
      </c>
      <c r="C61" s="118">
        <v>0</v>
      </c>
      <c r="D61" s="60">
        <v>0</v>
      </c>
      <c r="E61" s="60">
        <v>0</v>
      </c>
      <c r="F61" s="64">
        <v>0</v>
      </c>
      <c r="G61" s="64">
        <v>0</v>
      </c>
      <c r="H61" s="64">
        <v>0</v>
      </c>
      <c r="I61" s="64">
        <v>0</v>
      </c>
      <c r="J61" s="113">
        <v>5000</v>
      </c>
      <c r="K61" s="113">
        <v>-5000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286">
        <v>5000</v>
      </c>
      <c r="AB61" s="288">
        <v>5000</v>
      </c>
    </row>
    <row r="62" spans="1:72" ht="36.75" x14ac:dyDescent="0.3">
      <c r="A62" s="89">
        <v>32214</v>
      </c>
      <c r="B62" s="40" t="s">
        <v>82</v>
      </c>
      <c r="C62" s="118">
        <v>1787.9700000000003</v>
      </c>
      <c r="D62" s="60">
        <v>6000</v>
      </c>
      <c r="E62" s="234">
        <v>-5748.65</v>
      </c>
      <c r="F62" s="64">
        <v>0</v>
      </c>
      <c r="G62" s="64">
        <v>0</v>
      </c>
      <c r="H62" s="64">
        <v>0</v>
      </c>
      <c r="I62" s="64">
        <v>0</v>
      </c>
      <c r="J62" s="113">
        <v>6000</v>
      </c>
      <c r="K62" s="113">
        <v>-4463.38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286">
        <v>12000</v>
      </c>
      <c r="AB62" s="288">
        <v>12000</v>
      </c>
    </row>
    <row r="63" spans="1:72" x14ac:dyDescent="0.3">
      <c r="A63" s="89">
        <v>32216</v>
      </c>
      <c r="B63" s="40" t="s">
        <v>83</v>
      </c>
      <c r="C63" s="118">
        <v>9039.9599999999991</v>
      </c>
      <c r="D63" s="60">
        <v>6000</v>
      </c>
      <c r="E63" s="234">
        <v>-5960.04</v>
      </c>
      <c r="F63" s="64">
        <v>0</v>
      </c>
      <c r="G63" s="64">
        <v>0</v>
      </c>
      <c r="H63" s="64">
        <v>0</v>
      </c>
      <c r="I63" s="64">
        <v>0</v>
      </c>
      <c r="J63" s="113">
        <v>6000</v>
      </c>
      <c r="K63" s="113">
        <v>3000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286">
        <v>12000</v>
      </c>
      <c r="AB63" s="288">
        <v>12000</v>
      </c>
    </row>
    <row r="64" spans="1:72" ht="36.75" x14ac:dyDescent="0.3">
      <c r="A64" s="89">
        <v>32219</v>
      </c>
      <c r="B64" s="40" t="s">
        <v>84</v>
      </c>
      <c r="C64" s="118">
        <v>13000</v>
      </c>
      <c r="D64" s="60">
        <v>3000</v>
      </c>
      <c r="E64" s="60">
        <v>0</v>
      </c>
      <c r="F64" s="64">
        <v>0</v>
      </c>
      <c r="G64" s="64">
        <v>0</v>
      </c>
      <c r="H64" s="64">
        <v>0</v>
      </c>
      <c r="I64" s="64">
        <v>0</v>
      </c>
      <c r="J64" s="113">
        <v>2000</v>
      </c>
      <c r="K64" s="113">
        <v>8000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286">
        <v>5000</v>
      </c>
      <c r="AB64" s="288">
        <v>5000</v>
      </c>
    </row>
    <row r="65" spans="1:72" s="36" customFormat="1" x14ac:dyDescent="0.3">
      <c r="A65" s="88">
        <v>3222</v>
      </c>
      <c r="B65" s="38" t="s">
        <v>65</v>
      </c>
      <c r="C65" s="117">
        <v>2250</v>
      </c>
      <c r="D65" s="105">
        <v>0</v>
      </c>
      <c r="E65" s="105">
        <v>0</v>
      </c>
      <c r="F65" s="108">
        <v>0</v>
      </c>
      <c r="G65" s="108">
        <v>0</v>
      </c>
      <c r="H65" s="61">
        <v>0</v>
      </c>
      <c r="I65" s="61">
        <v>0</v>
      </c>
      <c r="J65" s="112">
        <v>0</v>
      </c>
      <c r="K65" s="112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f>R66</f>
        <v>107.14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f>Z66</f>
        <v>2142.86</v>
      </c>
      <c r="AA65" s="314">
        <v>0</v>
      </c>
      <c r="AB65" s="315">
        <v>0</v>
      </c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</row>
    <row r="66" spans="1:72" s="36" customFormat="1" x14ac:dyDescent="0.3">
      <c r="A66" s="90">
        <v>32224</v>
      </c>
      <c r="B66" s="42" t="s">
        <v>240</v>
      </c>
      <c r="C66" s="243">
        <v>2250</v>
      </c>
      <c r="D66" s="244">
        <v>0</v>
      </c>
      <c r="E66" s="244">
        <v>0</v>
      </c>
      <c r="F66" s="275">
        <v>0</v>
      </c>
      <c r="G66" s="275">
        <v>0</v>
      </c>
      <c r="H66" s="63">
        <v>0</v>
      </c>
      <c r="I66" s="63">
        <v>0</v>
      </c>
      <c r="J66" s="246">
        <v>0</v>
      </c>
      <c r="K66" s="246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107.14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2142.86</v>
      </c>
      <c r="AA66" s="286">
        <v>0</v>
      </c>
      <c r="AB66" s="288">
        <v>0</v>
      </c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</row>
    <row r="67" spans="1:72" s="36" customFormat="1" x14ac:dyDescent="0.3">
      <c r="A67" s="88">
        <v>3223</v>
      </c>
      <c r="B67" s="38" t="s">
        <v>32</v>
      </c>
      <c r="C67" s="117">
        <v>772047.62</v>
      </c>
      <c r="D67" s="105">
        <f>D71</f>
        <v>8000</v>
      </c>
      <c r="E67" s="105">
        <f>E70</f>
        <v>29000</v>
      </c>
      <c r="F67" s="108">
        <f>F68+F70</f>
        <v>235000</v>
      </c>
      <c r="G67" s="108">
        <f>G68+G70</f>
        <v>479000</v>
      </c>
      <c r="H67" s="61">
        <v>0</v>
      </c>
      <c r="I67" s="61">
        <v>0</v>
      </c>
      <c r="J67" s="112">
        <f>J68+J70+J71</f>
        <v>22000</v>
      </c>
      <c r="K67" s="112">
        <f>K68+K70+K71</f>
        <v>-952.38000000000011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314">
        <v>265000</v>
      </c>
      <c r="AB67" s="315">
        <v>265000</v>
      </c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</row>
    <row r="68" spans="1:72" x14ac:dyDescent="0.3">
      <c r="A68" s="89">
        <v>32231</v>
      </c>
      <c r="B68" s="40" t="s">
        <v>32</v>
      </c>
      <c r="C68" s="118">
        <v>125391.21</v>
      </c>
      <c r="D68" s="60">
        <v>0</v>
      </c>
      <c r="E68" s="60">
        <v>0</v>
      </c>
      <c r="F68" s="64">
        <v>75000</v>
      </c>
      <c r="G68" s="64">
        <v>49000</v>
      </c>
      <c r="H68" s="64">
        <v>0</v>
      </c>
      <c r="I68" s="64">
        <v>0</v>
      </c>
      <c r="J68" s="113">
        <v>5000</v>
      </c>
      <c r="K68" s="113">
        <v>-3608.79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286">
        <v>80000</v>
      </c>
      <c r="AB68" s="288">
        <v>80000</v>
      </c>
    </row>
    <row r="69" spans="1:72" x14ac:dyDescent="0.3">
      <c r="A69" s="89">
        <v>32232</v>
      </c>
      <c r="B69" s="40" t="s">
        <v>85</v>
      </c>
      <c r="C69" s="118">
        <v>0</v>
      </c>
      <c r="D69" s="60">
        <v>0</v>
      </c>
      <c r="E69" s="60">
        <v>0</v>
      </c>
      <c r="F69" s="64">
        <v>0</v>
      </c>
      <c r="G69" s="64">
        <v>0</v>
      </c>
      <c r="H69" s="64">
        <v>0</v>
      </c>
      <c r="I69" s="64">
        <v>0</v>
      </c>
      <c r="J69" s="113">
        <v>0</v>
      </c>
      <c r="K69" s="113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286">
        <v>0</v>
      </c>
      <c r="AB69" s="288">
        <v>0</v>
      </c>
    </row>
    <row r="70" spans="1:72" x14ac:dyDescent="0.3">
      <c r="A70" s="89">
        <v>32233</v>
      </c>
      <c r="B70" s="40" t="s">
        <v>86</v>
      </c>
      <c r="C70" s="118">
        <v>632976.22</v>
      </c>
      <c r="D70" s="60">
        <v>0</v>
      </c>
      <c r="E70" s="60">
        <v>29000</v>
      </c>
      <c r="F70" s="64">
        <v>160000</v>
      </c>
      <c r="G70" s="64">
        <v>430000</v>
      </c>
      <c r="H70" s="64">
        <v>0</v>
      </c>
      <c r="I70" s="64">
        <v>0</v>
      </c>
      <c r="J70" s="113">
        <v>10000</v>
      </c>
      <c r="K70" s="113">
        <v>3976.22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286">
        <v>170000</v>
      </c>
      <c r="AB70" s="288">
        <v>170000</v>
      </c>
    </row>
    <row r="71" spans="1:72" x14ac:dyDescent="0.3">
      <c r="A71" s="89">
        <v>32234</v>
      </c>
      <c r="B71" s="40" t="s">
        <v>87</v>
      </c>
      <c r="C71" s="118">
        <v>13680.19</v>
      </c>
      <c r="D71" s="60">
        <v>8000</v>
      </c>
      <c r="E71" s="60">
        <v>0</v>
      </c>
      <c r="F71" s="64">
        <v>0</v>
      </c>
      <c r="G71" s="64">
        <v>0</v>
      </c>
      <c r="H71" s="64">
        <v>0</v>
      </c>
      <c r="I71" s="64">
        <v>0</v>
      </c>
      <c r="J71" s="113">
        <v>7000</v>
      </c>
      <c r="K71" s="113">
        <v>-1319.81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286">
        <v>15000</v>
      </c>
      <c r="AB71" s="288">
        <v>15000</v>
      </c>
    </row>
    <row r="72" spans="1:72" ht="36.75" x14ac:dyDescent="0.3">
      <c r="A72" s="89">
        <v>32239</v>
      </c>
      <c r="B72" s="40" t="s">
        <v>88</v>
      </c>
      <c r="C72" s="118">
        <v>0</v>
      </c>
      <c r="D72" s="60">
        <v>0</v>
      </c>
      <c r="E72" s="60">
        <v>0</v>
      </c>
      <c r="F72" s="64">
        <v>0</v>
      </c>
      <c r="G72" s="64">
        <v>0</v>
      </c>
      <c r="H72" s="64">
        <v>0</v>
      </c>
      <c r="I72" s="64">
        <v>0</v>
      </c>
      <c r="J72" s="113">
        <v>0</v>
      </c>
      <c r="K72" s="113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286">
        <v>0</v>
      </c>
      <c r="AB72" s="288">
        <v>0</v>
      </c>
    </row>
    <row r="73" spans="1:72" s="36" customFormat="1" x14ac:dyDescent="0.3">
      <c r="A73" s="88">
        <v>3224</v>
      </c>
      <c r="B73" s="38" t="s">
        <v>33</v>
      </c>
      <c r="C73" s="117">
        <v>15378.16</v>
      </c>
      <c r="D73" s="105">
        <v>0</v>
      </c>
      <c r="E73" s="105">
        <v>0</v>
      </c>
      <c r="F73" s="108">
        <v>0</v>
      </c>
      <c r="G73" s="108">
        <v>0</v>
      </c>
      <c r="H73" s="61">
        <v>0</v>
      </c>
      <c r="I73" s="61">
        <v>0</v>
      </c>
      <c r="J73" s="112">
        <f>J74+J75+J76+J77</f>
        <v>26000</v>
      </c>
      <c r="K73" s="112">
        <f>K74+K75+K76+K77</f>
        <v>-10621.84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314">
        <v>26000</v>
      </c>
      <c r="AB73" s="315">
        <v>26000</v>
      </c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</row>
    <row r="74" spans="1:72" s="31" customFormat="1" ht="36.75" x14ac:dyDescent="0.3">
      <c r="A74" s="90">
        <v>32241</v>
      </c>
      <c r="B74" s="42" t="s">
        <v>91</v>
      </c>
      <c r="C74" s="118">
        <v>4000</v>
      </c>
      <c r="D74" s="106">
        <v>0</v>
      </c>
      <c r="E74" s="106">
        <v>0</v>
      </c>
      <c r="F74" s="109">
        <v>0</v>
      </c>
      <c r="G74" s="109">
        <v>0</v>
      </c>
      <c r="H74" s="63">
        <v>0</v>
      </c>
      <c r="I74" s="63">
        <v>0</v>
      </c>
      <c r="J74" s="113">
        <v>5000</v>
      </c>
      <c r="K74" s="113">
        <v>-1000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286">
        <v>5000</v>
      </c>
      <c r="AB74" s="288">
        <v>5000</v>
      </c>
    </row>
    <row r="75" spans="1:72" s="31" customFormat="1" ht="36.75" customHeight="1" x14ac:dyDescent="0.3">
      <c r="A75" s="90">
        <v>32242</v>
      </c>
      <c r="B75" s="42" t="s">
        <v>154</v>
      </c>
      <c r="C75" s="118">
        <v>2000</v>
      </c>
      <c r="D75" s="106">
        <v>0</v>
      </c>
      <c r="E75" s="106">
        <v>0</v>
      </c>
      <c r="F75" s="109">
        <v>0</v>
      </c>
      <c r="G75" s="109">
        <v>0</v>
      </c>
      <c r="H75" s="63">
        <v>0</v>
      </c>
      <c r="I75" s="63">
        <v>0</v>
      </c>
      <c r="J75" s="113">
        <v>10000</v>
      </c>
      <c r="K75" s="113">
        <v>-8000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286">
        <v>10000</v>
      </c>
      <c r="AB75" s="288">
        <v>10000</v>
      </c>
    </row>
    <row r="76" spans="1:72" s="31" customFormat="1" ht="36.75" customHeight="1" x14ac:dyDescent="0.3">
      <c r="A76" s="90">
        <v>32243</v>
      </c>
      <c r="B76" s="42" t="s">
        <v>175</v>
      </c>
      <c r="C76" s="118">
        <v>378.15999999999997</v>
      </c>
      <c r="D76" s="106">
        <v>0</v>
      </c>
      <c r="E76" s="106">
        <v>0</v>
      </c>
      <c r="F76" s="109">
        <v>0</v>
      </c>
      <c r="G76" s="109">
        <v>0</v>
      </c>
      <c r="H76" s="63">
        <v>0</v>
      </c>
      <c r="I76" s="63">
        <v>0</v>
      </c>
      <c r="J76" s="113">
        <v>1000</v>
      </c>
      <c r="K76" s="113">
        <v>-621.84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286">
        <v>1000</v>
      </c>
      <c r="AB76" s="288">
        <v>1000</v>
      </c>
    </row>
    <row r="77" spans="1:72" s="31" customFormat="1" ht="36.75" x14ac:dyDescent="0.3">
      <c r="A77" s="90">
        <v>32244</v>
      </c>
      <c r="B77" s="42" t="s">
        <v>92</v>
      </c>
      <c r="C77" s="118">
        <v>9000</v>
      </c>
      <c r="D77" s="106">
        <v>0</v>
      </c>
      <c r="E77" s="106">
        <v>0</v>
      </c>
      <c r="F77" s="109">
        <v>0</v>
      </c>
      <c r="G77" s="109">
        <v>0</v>
      </c>
      <c r="H77" s="63">
        <v>0</v>
      </c>
      <c r="I77" s="63">
        <v>0</v>
      </c>
      <c r="J77" s="113">
        <v>10000</v>
      </c>
      <c r="K77" s="113">
        <v>-1000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286">
        <v>10000</v>
      </c>
      <c r="AB77" s="288">
        <v>10000</v>
      </c>
    </row>
    <row r="78" spans="1:72" s="36" customFormat="1" x14ac:dyDescent="0.3">
      <c r="A78" s="88">
        <v>3225</v>
      </c>
      <c r="B78" s="38" t="s">
        <v>34</v>
      </c>
      <c r="C78" s="117">
        <v>13572.9</v>
      </c>
      <c r="D78" s="105">
        <v>0</v>
      </c>
      <c r="E78" s="105">
        <v>0</v>
      </c>
      <c r="F78" s="108">
        <v>0</v>
      </c>
      <c r="G78" s="108">
        <v>0</v>
      </c>
      <c r="H78" s="61">
        <v>0</v>
      </c>
      <c r="I78" s="61">
        <v>0</v>
      </c>
      <c r="J78" s="112">
        <f>J79</f>
        <v>15000</v>
      </c>
      <c r="K78" s="112">
        <f>K79</f>
        <v>-1427.1</v>
      </c>
      <c r="L78" s="61">
        <v>0</v>
      </c>
      <c r="M78" s="61">
        <f>M79</f>
        <v>0</v>
      </c>
      <c r="N78" s="61">
        <f>N79</f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314">
        <v>15000</v>
      </c>
      <c r="AB78" s="315">
        <v>15000</v>
      </c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</row>
    <row r="79" spans="1:72" x14ac:dyDescent="0.3">
      <c r="A79" s="89">
        <v>32251</v>
      </c>
      <c r="B79" s="40" t="s">
        <v>34</v>
      </c>
      <c r="C79" s="118">
        <v>13572.9</v>
      </c>
      <c r="D79" s="60">
        <v>0</v>
      </c>
      <c r="E79" s="60">
        <v>0</v>
      </c>
      <c r="F79" s="64">
        <v>0</v>
      </c>
      <c r="G79" s="64">
        <v>0</v>
      </c>
      <c r="H79" s="64">
        <v>0</v>
      </c>
      <c r="I79" s="64">
        <v>0</v>
      </c>
      <c r="J79" s="113">
        <v>15000</v>
      </c>
      <c r="K79" s="113">
        <v>-1427.1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286">
        <v>15000</v>
      </c>
      <c r="AB79" s="288">
        <v>15000</v>
      </c>
    </row>
    <row r="80" spans="1:72" s="36" customFormat="1" x14ac:dyDescent="0.3">
      <c r="A80" s="88">
        <v>3227</v>
      </c>
      <c r="B80" s="43" t="s">
        <v>56</v>
      </c>
      <c r="C80" s="117">
        <v>1822.04</v>
      </c>
      <c r="D80" s="105">
        <v>0</v>
      </c>
      <c r="E80" s="105">
        <v>0</v>
      </c>
      <c r="F80" s="108">
        <v>0</v>
      </c>
      <c r="G80" s="108">
        <v>0</v>
      </c>
      <c r="H80" s="61">
        <v>0</v>
      </c>
      <c r="I80" s="61">
        <v>0</v>
      </c>
      <c r="J80" s="112">
        <f>J81</f>
        <v>5000</v>
      </c>
      <c r="K80" s="112">
        <f>K81</f>
        <v>-3177.96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314">
        <v>5000</v>
      </c>
      <c r="AB80" s="315">
        <v>5000</v>
      </c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</row>
    <row r="81" spans="1:72" s="31" customFormat="1" ht="19.5" thickBot="1" x14ac:dyDescent="0.35">
      <c r="A81" s="91">
        <v>32271</v>
      </c>
      <c r="B81" s="207" t="s">
        <v>56</v>
      </c>
      <c r="C81" s="116">
        <v>1822.04</v>
      </c>
      <c r="D81" s="208">
        <v>0</v>
      </c>
      <c r="E81" s="208">
        <v>0</v>
      </c>
      <c r="F81" s="107">
        <v>0</v>
      </c>
      <c r="G81" s="107">
        <v>0</v>
      </c>
      <c r="H81" s="62">
        <v>0</v>
      </c>
      <c r="I81" s="62">
        <v>0</v>
      </c>
      <c r="J81" s="115">
        <v>5000</v>
      </c>
      <c r="K81" s="115">
        <v>-3177.96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304">
        <v>5000</v>
      </c>
      <c r="AB81" s="305">
        <v>5000</v>
      </c>
    </row>
    <row r="82" spans="1:72" s="32" customFormat="1" ht="19.5" thickBot="1" x14ac:dyDescent="0.35">
      <c r="A82" s="66">
        <v>323</v>
      </c>
      <c r="B82" s="67" t="s">
        <v>4</v>
      </c>
      <c r="C82" s="303">
        <v>654431.31000000006</v>
      </c>
      <c r="D82" s="306">
        <f>D83+D89+D94+D105+D114+D120+D124</f>
        <v>137000</v>
      </c>
      <c r="E82" s="306">
        <f>E83+E89+E94+E114</f>
        <v>-12691.24</v>
      </c>
      <c r="F82" s="317">
        <f>F94+F99+F105</f>
        <v>117500</v>
      </c>
      <c r="G82" s="317">
        <f>G99+G105</f>
        <v>29500</v>
      </c>
      <c r="H82" s="210">
        <v>0</v>
      </c>
      <c r="I82" s="210">
        <f>I83+I94</f>
        <v>5000</v>
      </c>
      <c r="J82" s="318">
        <f>J83+J89+J94+J99+J105+J111+J114+J120+J124</f>
        <v>313000</v>
      </c>
      <c r="K82" s="318">
        <f>K83+K89+K94+K99+K105+K111+K114+K120+K124</f>
        <v>-55597.440000000002</v>
      </c>
      <c r="L82" s="210">
        <v>0</v>
      </c>
      <c r="M82" s="290">
        <f>M83+M94+M114</f>
        <v>150000</v>
      </c>
      <c r="N82" s="290">
        <f>N111+N114+N83</f>
        <v>-40080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f>T83+T105+T124</f>
        <v>10799.99</v>
      </c>
      <c r="U82" s="210">
        <v>0</v>
      </c>
      <c r="V82" s="210">
        <v>0</v>
      </c>
      <c r="W82" s="210">
        <v>0</v>
      </c>
      <c r="X82" s="210">
        <v>0</v>
      </c>
      <c r="Y82" s="210">
        <v>0</v>
      </c>
      <c r="Z82" s="210">
        <v>0</v>
      </c>
      <c r="AA82" s="152">
        <v>717500</v>
      </c>
      <c r="AB82" s="153">
        <v>717500</v>
      </c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</row>
    <row r="83" spans="1:72" s="36" customFormat="1" x14ac:dyDescent="0.3">
      <c r="A83" s="195">
        <v>3231</v>
      </c>
      <c r="B83" s="209" t="s">
        <v>35</v>
      </c>
      <c r="C83" s="197">
        <v>68132.2</v>
      </c>
      <c r="D83" s="198">
        <f>D84+D86+D88</f>
        <v>25000</v>
      </c>
      <c r="E83" s="198">
        <f>E86</f>
        <v>-3116.8</v>
      </c>
      <c r="F83" s="204">
        <v>0</v>
      </c>
      <c r="G83" s="204">
        <v>0</v>
      </c>
      <c r="H83" s="205">
        <v>0</v>
      </c>
      <c r="I83" s="205">
        <f>I88</f>
        <v>2000</v>
      </c>
      <c r="J83" s="200">
        <f>J84+J86+J88</f>
        <v>20000</v>
      </c>
      <c r="K83" s="200">
        <f>K84+K88</f>
        <v>18999</v>
      </c>
      <c r="L83" s="205">
        <v>0</v>
      </c>
      <c r="M83" s="204">
        <f>M88</f>
        <v>0</v>
      </c>
      <c r="N83" s="204">
        <f>N88</f>
        <v>0</v>
      </c>
      <c r="O83" s="205">
        <v>0</v>
      </c>
      <c r="P83" s="205">
        <v>0</v>
      </c>
      <c r="Q83" s="205">
        <v>0</v>
      </c>
      <c r="R83" s="205">
        <v>0</v>
      </c>
      <c r="S83" s="205">
        <v>0</v>
      </c>
      <c r="T83" s="205">
        <f>T88</f>
        <v>5250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  <c r="AA83" s="312">
        <v>45000</v>
      </c>
      <c r="AB83" s="313">
        <v>45000</v>
      </c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</row>
    <row r="84" spans="1:72" x14ac:dyDescent="0.3">
      <c r="A84" s="89">
        <v>32311</v>
      </c>
      <c r="B84" s="39" t="s">
        <v>89</v>
      </c>
      <c r="C84" s="118">
        <v>19999</v>
      </c>
      <c r="D84" s="60">
        <v>10000</v>
      </c>
      <c r="E84" s="60">
        <v>0</v>
      </c>
      <c r="F84" s="64">
        <v>0</v>
      </c>
      <c r="G84" s="64">
        <v>0</v>
      </c>
      <c r="H84" s="64">
        <v>0</v>
      </c>
      <c r="I84" s="64">
        <v>0</v>
      </c>
      <c r="J84" s="113">
        <v>9000</v>
      </c>
      <c r="K84" s="113">
        <v>999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286">
        <v>19000</v>
      </c>
      <c r="AB84" s="288">
        <v>19000</v>
      </c>
    </row>
    <row r="85" spans="1:72" x14ac:dyDescent="0.3">
      <c r="A85" s="89">
        <v>32312</v>
      </c>
      <c r="B85" s="39" t="s">
        <v>135</v>
      </c>
      <c r="C85" s="118">
        <v>0</v>
      </c>
      <c r="D85" s="60">
        <v>0</v>
      </c>
      <c r="E85" s="60">
        <v>0</v>
      </c>
      <c r="F85" s="64">
        <v>0</v>
      </c>
      <c r="G85" s="64">
        <v>0</v>
      </c>
      <c r="H85" s="64">
        <v>0</v>
      </c>
      <c r="I85" s="64">
        <v>0</v>
      </c>
      <c r="J85" s="113">
        <v>0</v>
      </c>
      <c r="K85" s="113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286">
        <v>0</v>
      </c>
      <c r="AB85" s="288">
        <v>0</v>
      </c>
    </row>
    <row r="86" spans="1:72" x14ac:dyDescent="0.3">
      <c r="A86" s="89">
        <v>32313</v>
      </c>
      <c r="B86" s="39" t="s">
        <v>90</v>
      </c>
      <c r="C86" s="118">
        <v>3883.2</v>
      </c>
      <c r="D86" s="60">
        <v>5000</v>
      </c>
      <c r="E86" s="60">
        <v>-3116.8</v>
      </c>
      <c r="F86" s="64">
        <v>0</v>
      </c>
      <c r="G86" s="64">
        <v>0</v>
      </c>
      <c r="H86" s="64">
        <v>0</v>
      </c>
      <c r="I86" s="64">
        <v>0</v>
      </c>
      <c r="J86" s="113">
        <v>2000</v>
      </c>
      <c r="K86" s="113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286">
        <v>7000</v>
      </c>
      <c r="AB86" s="288">
        <v>7000</v>
      </c>
    </row>
    <row r="87" spans="1:72" x14ac:dyDescent="0.3">
      <c r="A87" s="89">
        <v>32314</v>
      </c>
      <c r="B87" s="39" t="s">
        <v>134</v>
      </c>
      <c r="C87" s="118">
        <v>0</v>
      </c>
      <c r="D87" s="60">
        <v>0</v>
      </c>
      <c r="E87" s="60">
        <v>0</v>
      </c>
      <c r="F87" s="64">
        <v>0</v>
      </c>
      <c r="G87" s="64">
        <v>0</v>
      </c>
      <c r="H87" s="64">
        <v>0</v>
      </c>
      <c r="I87" s="64">
        <v>0</v>
      </c>
      <c r="J87" s="113">
        <v>0</v>
      </c>
      <c r="K87" s="113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286">
        <v>0</v>
      </c>
      <c r="AB87" s="288">
        <v>0</v>
      </c>
    </row>
    <row r="88" spans="1:72" x14ac:dyDescent="0.3">
      <c r="A88" s="89">
        <v>32319</v>
      </c>
      <c r="B88" s="39" t="s">
        <v>133</v>
      </c>
      <c r="C88" s="118">
        <v>44250</v>
      </c>
      <c r="D88" s="60">
        <v>10000</v>
      </c>
      <c r="E88" s="60">
        <v>0</v>
      </c>
      <c r="F88" s="64">
        <v>0</v>
      </c>
      <c r="G88" s="64">
        <v>0</v>
      </c>
      <c r="H88" s="64">
        <v>0</v>
      </c>
      <c r="I88" s="64">
        <v>2000</v>
      </c>
      <c r="J88" s="113">
        <v>9000</v>
      </c>
      <c r="K88" s="113">
        <v>18000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5250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286">
        <v>19000</v>
      </c>
      <c r="AB88" s="288">
        <v>19000</v>
      </c>
    </row>
    <row r="89" spans="1:72" s="36" customFormat="1" x14ac:dyDescent="0.3">
      <c r="A89" s="88">
        <v>3232</v>
      </c>
      <c r="B89" s="37" t="s">
        <v>36</v>
      </c>
      <c r="C89" s="117">
        <v>58571.93</v>
      </c>
      <c r="D89" s="105">
        <f>D91+D92+D93</f>
        <v>27000</v>
      </c>
      <c r="E89" s="105">
        <f>E91</f>
        <v>0</v>
      </c>
      <c r="F89" s="108">
        <v>0</v>
      </c>
      <c r="G89" s="108">
        <v>0</v>
      </c>
      <c r="H89" s="61">
        <v>0</v>
      </c>
      <c r="I89" s="61">
        <v>0</v>
      </c>
      <c r="J89" s="112">
        <f>J90+J91+J92+J93</f>
        <v>47000</v>
      </c>
      <c r="K89" s="112">
        <f>K90+K91+K92+K93</f>
        <v>-15428.07</v>
      </c>
      <c r="L89" s="61">
        <v>0</v>
      </c>
      <c r="M89" s="108">
        <v>0</v>
      </c>
      <c r="N89" s="108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314">
        <v>74000</v>
      </c>
      <c r="AB89" s="315">
        <v>74000</v>
      </c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</row>
    <row r="90" spans="1:72" s="31" customFormat="1" x14ac:dyDescent="0.3">
      <c r="A90" s="90">
        <v>32321</v>
      </c>
      <c r="B90" s="41" t="s">
        <v>95</v>
      </c>
      <c r="C90" s="118">
        <v>0</v>
      </c>
      <c r="D90" s="106">
        <v>0</v>
      </c>
      <c r="E90" s="106">
        <v>0</v>
      </c>
      <c r="F90" s="109">
        <v>0</v>
      </c>
      <c r="G90" s="109">
        <v>0</v>
      </c>
      <c r="H90" s="63">
        <v>0</v>
      </c>
      <c r="I90" s="63">
        <v>0</v>
      </c>
      <c r="J90" s="113">
        <v>10000</v>
      </c>
      <c r="K90" s="113">
        <v>-10000</v>
      </c>
      <c r="L90" s="63">
        <v>0</v>
      </c>
      <c r="M90" s="109">
        <v>0</v>
      </c>
      <c r="N90" s="109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286">
        <v>10000</v>
      </c>
      <c r="AB90" s="288">
        <v>10000</v>
      </c>
    </row>
    <row r="91" spans="1:72" s="31" customFormat="1" x14ac:dyDescent="0.3">
      <c r="A91" s="90">
        <v>32322</v>
      </c>
      <c r="B91" s="41" t="s">
        <v>96</v>
      </c>
      <c r="C91" s="118">
        <v>52000</v>
      </c>
      <c r="D91" s="106">
        <v>22000</v>
      </c>
      <c r="E91" s="106">
        <v>0</v>
      </c>
      <c r="F91" s="109">
        <v>0</v>
      </c>
      <c r="G91" s="109">
        <v>0</v>
      </c>
      <c r="H91" s="63">
        <v>0</v>
      </c>
      <c r="I91" s="63">
        <v>0</v>
      </c>
      <c r="J91" s="113">
        <v>22000</v>
      </c>
      <c r="K91" s="113">
        <v>8000</v>
      </c>
      <c r="L91" s="63">
        <v>0</v>
      </c>
      <c r="M91" s="109">
        <v>0</v>
      </c>
      <c r="N91" s="109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286">
        <v>44000</v>
      </c>
      <c r="AB91" s="288">
        <v>44000</v>
      </c>
    </row>
    <row r="92" spans="1:72" s="31" customFormat="1" x14ac:dyDescent="0.3">
      <c r="A92" s="90">
        <v>32323</v>
      </c>
      <c r="B92" s="41" t="s">
        <v>97</v>
      </c>
      <c r="C92" s="118">
        <v>3571.93</v>
      </c>
      <c r="D92" s="106">
        <v>2000</v>
      </c>
      <c r="E92" s="106">
        <v>0</v>
      </c>
      <c r="F92" s="109">
        <v>0</v>
      </c>
      <c r="G92" s="109">
        <v>0</v>
      </c>
      <c r="H92" s="63">
        <v>0</v>
      </c>
      <c r="I92" s="63">
        <v>0</v>
      </c>
      <c r="J92" s="113">
        <v>5000</v>
      </c>
      <c r="K92" s="113">
        <v>-3428.07</v>
      </c>
      <c r="L92" s="63">
        <v>0</v>
      </c>
      <c r="M92" s="109">
        <v>0</v>
      </c>
      <c r="N92" s="109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286">
        <v>7000</v>
      </c>
      <c r="AB92" s="288">
        <v>7000</v>
      </c>
    </row>
    <row r="93" spans="1:72" s="31" customFormat="1" x14ac:dyDescent="0.3">
      <c r="A93" s="90">
        <v>32329</v>
      </c>
      <c r="B93" s="41" t="s">
        <v>138</v>
      </c>
      <c r="C93" s="118">
        <v>3000</v>
      </c>
      <c r="D93" s="106">
        <v>3000</v>
      </c>
      <c r="E93" s="106">
        <v>0</v>
      </c>
      <c r="F93" s="109">
        <v>0</v>
      </c>
      <c r="G93" s="109">
        <v>0</v>
      </c>
      <c r="H93" s="63">
        <v>0</v>
      </c>
      <c r="I93" s="63">
        <v>0</v>
      </c>
      <c r="J93" s="113">
        <v>10000</v>
      </c>
      <c r="K93" s="113">
        <v>-10000</v>
      </c>
      <c r="L93" s="63">
        <v>0</v>
      </c>
      <c r="M93" s="109">
        <v>0</v>
      </c>
      <c r="N93" s="109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286">
        <v>13000</v>
      </c>
      <c r="AB93" s="288">
        <v>13000</v>
      </c>
    </row>
    <row r="94" spans="1:72" s="36" customFormat="1" x14ac:dyDescent="0.3">
      <c r="A94" s="88">
        <v>3233</v>
      </c>
      <c r="B94" s="37" t="s">
        <v>37</v>
      </c>
      <c r="C94" s="117">
        <v>56824.38</v>
      </c>
      <c r="D94" s="105">
        <f>D95+D96+D97+D98</f>
        <v>23000</v>
      </c>
      <c r="E94" s="105">
        <f>E95+E96</f>
        <v>-4235</v>
      </c>
      <c r="F94" s="108">
        <f>F95</f>
        <v>8000</v>
      </c>
      <c r="G94" s="108">
        <v>0</v>
      </c>
      <c r="H94" s="61">
        <v>0</v>
      </c>
      <c r="I94" s="61">
        <f>I95</f>
        <v>3000</v>
      </c>
      <c r="J94" s="112">
        <f>J95+J96+J97+J98</f>
        <v>28000</v>
      </c>
      <c r="K94" s="112">
        <f>K95+K96+K97+K98</f>
        <v>-940.61999999999989</v>
      </c>
      <c r="L94" s="61">
        <v>0</v>
      </c>
      <c r="M94" s="108">
        <f>M95+M97</f>
        <v>0</v>
      </c>
      <c r="N94" s="108">
        <f>N95+N97</f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314">
        <v>59000</v>
      </c>
      <c r="AB94" s="315">
        <v>59000</v>
      </c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</row>
    <row r="95" spans="1:72" s="31" customFormat="1" x14ac:dyDescent="0.3">
      <c r="A95" s="90">
        <v>32331</v>
      </c>
      <c r="B95" s="41" t="s">
        <v>150</v>
      </c>
      <c r="C95" s="118">
        <v>19375</v>
      </c>
      <c r="D95" s="106">
        <v>8000</v>
      </c>
      <c r="E95" s="106">
        <v>-2625</v>
      </c>
      <c r="F95" s="109">
        <v>8000</v>
      </c>
      <c r="G95" s="109">
        <v>0</v>
      </c>
      <c r="H95" s="63">
        <v>0</v>
      </c>
      <c r="I95" s="63">
        <v>3000</v>
      </c>
      <c r="J95" s="114">
        <v>2000</v>
      </c>
      <c r="K95" s="114">
        <v>1000</v>
      </c>
      <c r="L95" s="63">
        <v>0</v>
      </c>
      <c r="M95" s="109">
        <v>0</v>
      </c>
      <c r="N95" s="109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286">
        <v>18000</v>
      </c>
      <c r="AB95" s="288">
        <v>18000</v>
      </c>
    </row>
    <row r="96" spans="1:72" x14ac:dyDescent="0.3">
      <c r="A96" s="89">
        <v>32332</v>
      </c>
      <c r="B96" s="39" t="s">
        <v>93</v>
      </c>
      <c r="C96" s="118">
        <v>390</v>
      </c>
      <c r="D96" s="60">
        <v>2000</v>
      </c>
      <c r="E96" s="60">
        <v>-1610</v>
      </c>
      <c r="F96" s="64">
        <v>0</v>
      </c>
      <c r="G96" s="64">
        <v>0</v>
      </c>
      <c r="H96" s="64">
        <v>0</v>
      </c>
      <c r="I96" s="64">
        <v>0</v>
      </c>
      <c r="J96" s="113">
        <v>3000</v>
      </c>
      <c r="K96" s="113">
        <v>-3000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286">
        <v>5000</v>
      </c>
      <c r="AB96" s="288">
        <v>5000</v>
      </c>
    </row>
    <row r="97" spans="1:72" x14ac:dyDescent="0.3">
      <c r="A97" s="89">
        <v>32334</v>
      </c>
      <c r="B97" s="39" t="s">
        <v>151</v>
      </c>
      <c r="C97" s="118">
        <v>19315</v>
      </c>
      <c r="D97" s="60">
        <v>8000</v>
      </c>
      <c r="E97" s="60">
        <v>0</v>
      </c>
      <c r="F97" s="64">
        <v>0</v>
      </c>
      <c r="G97" s="64">
        <v>0</v>
      </c>
      <c r="H97" s="64">
        <v>0</v>
      </c>
      <c r="I97" s="64">
        <v>0</v>
      </c>
      <c r="J97" s="113">
        <v>8000</v>
      </c>
      <c r="K97" s="113">
        <v>3315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286">
        <v>16000</v>
      </c>
      <c r="AB97" s="288">
        <v>16000</v>
      </c>
    </row>
    <row r="98" spans="1:72" x14ac:dyDescent="0.3">
      <c r="A98" s="89">
        <v>32339</v>
      </c>
      <c r="B98" s="39" t="s">
        <v>94</v>
      </c>
      <c r="C98" s="118">
        <v>17744.38</v>
      </c>
      <c r="D98" s="60">
        <v>5000</v>
      </c>
      <c r="E98" s="60">
        <v>0</v>
      </c>
      <c r="F98" s="64">
        <v>0</v>
      </c>
      <c r="G98" s="64">
        <v>0</v>
      </c>
      <c r="H98" s="64">
        <v>0</v>
      </c>
      <c r="I98" s="64">
        <v>0</v>
      </c>
      <c r="J98" s="113">
        <v>15000</v>
      </c>
      <c r="K98" s="113">
        <v>-2255.62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286">
        <v>20000</v>
      </c>
      <c r="AB98" s="288">
        <v>20000</v>
      </c>
    </row>
    <row r="99" spans="1:72" s="36" customFormat="1" x14ac:dyDescent="0.3">
      <c r="A99" s="88">
        <v>3234</v>
      </c>
      <c r="B99" s="37" t="s">
        <v>38</v>
      </c>
      <c r="C99" s="117">
        <v>68767.59</v>
      </c>
      <c r="D99" s="105">
        <v>0</v>
      </c>
      <c r="E99" s="105">
        <v>0</v>
      </c>
      <c r="F99" s="108">
        <f>F100+F101+F104</f>
        <v>58500</v>
      </c>
      <c r="G99" s="108">
        <f>G100+G101+G104</f>
        <v>4500</v>
      </c>
      <c r="H99" s="61">
        <v>0</v>
      </c>
      <c r="I99" s="61">
        <v>0</v>
      </c>
      <c r="J99" s="112">
        <f>J100+J101+J103+J104</f>
        <v>7000</v>
      </c>
      <c r="K99" s="112">
        <f>K100+K101+K102+K103+K104</f>
        <v>-1232.4100000000001</v>
      </c>
      <c r="L99" s="61">
        <v>0</v>
      </c>
      <c r="M99" s="108">
        <v>0</v>
      </c>
      <c r="N99" s="108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314">
        <v>65500</v>
      </c>
      <c r="AB99" s="315">
        <v>65500</v>
      </c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</row>
    <row r="100" spans="1:72" s="31" customFormat="1" x14ac:dyDescent="0.3">
      <c r="A100" s="90">
        <v>32341</v>
      </c>
      <c r="B100" s="41" t="s">
        <v>98</v>
      </c>
      <c r="C100" s="118">
        <v>11223.33</v>
      </c>
      <c r="D100" s="106">
        <v>0</v>
      </c>
      <c r="E100" s="106">
        <v>0</v>
      </c>
      <c r="F100" s="109">
        <v>9000</v>
      </c>
      <c r="G100" s="109">
        <v>1500</v>
      </c>
      <c r="H100" s="63">
        <v>0</v>
      </c>
      <c r="I100" s="63">
        <v>0</v>
      </c>
      <c r="J100" s="113">
        <v>3000</v>
      </c>
      <c r="K100" s="113">
        <v>-2276.67</v>
      </c>
      <c r="L100" s="63">
        <v>0</v>
      </c>
      <c r="M100" s="109">
        <v>0</v>
      </c>
      <c r="N100" s="109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286">
        <v>12000</v>
      </c>
      <c r="AB100" s="288">
        <v>12000</v>
      </c>
    </row>
    <row r="101" spans="1:72" s="31" customFormat="1" x14ac:dyDescent="0.3">
      <c r="A101" s="90">
        <v>32342</v>
      </c>
      <c r="B101" s="41" t="s">
        <v>99</v>
      </c>
      <c r="C101" s="118">
        <v>4000</v>
      </c>
      <c r="D101" s="106">
        <v>0</v>
      </c>
      <c r="E101" s="106">
        <v>0</v>
      </c>
      <c r="F101" s="109">
        <v>1500</v>
      </c>
      <c r="G101" s="109">
        <v>-1500</v>
      </c>
      <c r="H101" s="63">
        <v>0</v>
      </c>
      <c r="I101" s="63">
        <v>0</v>
      </c>
      <c r="J101" s="113">
        <v>1000</v>
      </c>
      <c r="K101" s="113">
        <v>3000</v>
      </c>
      <c r="L101" s="63">
        <v>0</v>
      </c>
      <c r="M101" s="109">
        <v>0</v>
      </c>
      <c r="N101" s="109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286">
        <v>2500</v>
      </c>
      <c r="AB101" s="288">
        <v>2500</v>
      </c>
    </row>
    <row r="102" spans="1:72" s="31" customFormat="1" x14ac:dyDescent="0.3">
      <c r="A102" s="90">
        <v>32343</v>
      </c>
      <c r="B102" s="41" t="s">
        <v>100</v>
      </c>
      <c r="C102" s="118">
        <v>187.5</v>
      </c>
      <c r="D102" s="106">
        <v>0</v>
      </c>
      <c r="E102" s="106">
        <v>0</v>
      </c>
      <c r="F102" s="109">
        <v>0</v>
      </c>
      <c r="G102" s="109">
        <v>0</v>
      </c>
      <c r="H102" s="63">
        <v>0</v>
      </c>
      <c r="I102" s="63">
        <v>0</v>
      </c>
      <c r="J102" s="113">
        <v>0</v>
      </c>
      <c r="K102" s="113">
        <v>187.5</v>
      </c>
      <c r="L102" s="63">
        <v>0</v>
      </c>
      <c r="M102" s="109">
        <v>0</v>
      </c>
      <c r="N102" s="109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286">
        <v>0</v>
      </c>
      <c r="AB102" s="288">
        <v>0</v>
      </c>
    </row>
    <row r="103" spans="1:72" s="31" customFormat="1" x14ac:dyDescent="0.3">
      <c r="A103" s="90">
        <v>32344</v>
      </c>
      <c r="B103" s="41" t="s">
        <v>101</v>
      </c>
      <c r="C103" s="118">
        <v>0</v>
      </c>
      <c r="D103" s="106">
        <v>0</v>
      </c>
      <c r="E103" s="106">
        <v>0</v>
      </c>
      <c r="F103" s="109">
        <v>0</v>
      </c>
      <c r="G103" s="109">
        <v>0</v>
      </c>
      <c r="H103" s="63">
        <v>0</v>
      </c>
      <c r="I103" s="63">
        <v>0</v>
      </c>
      <c r="J103" s="113">
        <v>1000</v>
      </c>
      <c r="K103" s="113">
        <v>-1000</v>
      </c>
      <c r="L103" s="63">
        <v>0</v>
      </c>
      <c r="M103" s="109">
        <v>0</v>
      </c>
      <c r="N103" s="109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286">
        <v>1000</v>
      </c>
      <c r="AB103" s="288">
        <v>1000</v>
      </c>
    </row>
    <row r="104" spans="1:72" s="31" customFormat="1" x14ac:dyDescent="0.3">
      <c r="A104" s="90">
        <v>32349</v>
      </c>
      <c r="B104" s="41" t="s">
        <v>102</v>
      </c>
      <c r="C104" s="118">
        <v>53356.76</v>
      </c>
      <c r="D104" s="106">
        <v>0</v>
      </c>
      <c r="E104" s="106">
        <v>0</v>
      </c>
      <c r="F104" s="109">
        <v>48000</v>
      </c>
      <c r="G104" s="109">
        <v>4500</v>
      </c>
      <c r="H104" s="63">
        <v>0</v>
      </c>
      <c r="I104" s="63">
        <v>0</v>
      </c>
      <c r="J104" s="113">
        <v>2000</v>
      </c>
      <c r="K104" s="113">
        <v>-1143.24</v>
      </c>
      <c r="L104" s="63">
        <v>0</v>
      </c>
      <c r="M104" s="109">
        <v>0</v>
      </c>
      <c r="N104" s="109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286">
        <v>50000</v>
      </c>
      <c r="AB104" s="288">
        <v>50000</v>
      </c>
    </row>
    <row r="105" spans="1:72" s="36" customFormat="1" x14ac:dyDescent="0.3">
      <c r="A105" s="88">
        <v>3235</v>
      </c>
      <c r="B105" s="37" t="s">
        <v>59</v>
      </c>
      <c r="C105" s="117">
        <v>130451.68000000001</v>
      </c>
      <c r="D105" s="105">
        <f>D109</f>
        <v>17000</v>
      </c>
      <c r="E105" s="105">
        <v>0</v>
      </c>
      <c r="F105" s="108">
        <f>F106+F107</f>
        <v>51000</v>
      </c>
      <c r="G105" s="108">
        <f>G106</f>
        <v>25000</v>
      </c>
      <c r="H105" s="61">
        <v>0</v>
      </c>
      <c r="I105" s="61">
        <v>0</v>
      </c>
      <c r="J105" s="112">
        <f>J107+J108+J109+J110</f>
        <v>40000</v>
      </c>
      <c r="K105" s="112">
        <f>K106+K107+K108+K109+K110</f>
        <v>-5598.3099999999995</v>
      </c>
      <c r="L105" s="61">
        <v>0</v>
      </c>
      <c r="M105" s="108">
        <v>0</v>
      </c>
      <c r="N105" s="108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f>T107</f>
        <v>3049.99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314">
        <v>108000</v>
      </c>
      <c r="AB105" s="315">
        <v>108000</v>
      </c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</row>
    <row r="106" spans="1:72" x14ac:dyDescent="0.3">
      <c r="A106" s="89">
        <v>32352</v>
      </c>
      <c r="B106" s="39" t="s">
        <v>103</v>
      </c>
      <c r="C106" s="118">
        <v>85000</v>
      </c>
      <c r="D106" s="60">
        <v>0</v>
      </c>
      <c r="E106" s="60">
        <v>0</v>
      </c>
      <c r="F106" s="64">
        <v>45000</v>
      </c>
      <c r="G106" s="64">
        <v>25000</v>
      </c>
      <c r="H106" s="64">
        <v>0</v>
      </c>
      <c r="I106" s="64">
        <v>0</v>
      </c>
      <c r="J106" s="113">
        <v>0</v>
      </c>
      <c r="K106" s="113">
        <v>15000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286">
        <v>45000</v>
      </c>
      <c r="AB106" s="288">
        <v>45000</v>
      </c>
    </row>
    <row r="107" spans="1:72" x14ac:dyDescent="0.3">
      <c r="A107" s="89">
        <v>32353</v>
      </c>
      <c r="B107" s="39" t="s">
        <v>104</v>
      </c>
      <c r="C107" s="118">
        <v>18750</v>
      </c>
      <c r="D107" s="60">
        <v>0</v>
      </c>
      <c r="E107" s="60">
        <v>0</v>
      </c>
      <c r="F107" s="64">
        <v>6000</v>
      </c>
      <c r="G107" s="64">
        <v>0</v>
      </c>
      <c r="H107" s="64">
        <v>0</v>
      </c>
      <c r="I107" s="64">
        <v>0</v>
      </c>
      <c r="J107" s="113">
        <v>10000</v>
      </c>
      <c r="K107" s="113">
        <v>-299.99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f>1000+849.99+1200</f>
        <v>3049.99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286">
        <v>16000</v>
      </c>
      <c r="AB107" s="288">
        <v>16000</v>
      </c>
    </row>
    <row r="108" spans="1:72" x14ac:dyDescent="0.3">
      <c r="A108" s="89">
        <v>32354</v>
      </c>
      <c r="B108" s="39" t="s">
        <v>156</v>
      </c>
      <c r="C108" s="118">
        <v>2040</v>
      </c>
      <c r="D108" s="60">
        <v>0</v>
      </c>
      <c r="E108" s="60">
        <v>0</v>
      </c>
      <c r="F108" s="64">
        <v>0</v>
      </c>
      <c r="G108" s="64">
        <v>0</v>
      </c>
      <c r="H108" s="64">
        <v>0</v>
      </c>
      <c r="I108" s="64">
        <v>0</v>
      </c>
      <c r="J108" s="113">
        <v>5000</v>
      </c>
      <c r="K108" s="113">
        <v>-2960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286">
        <v>5000</v>
      </c>
      <c r="AB108" s="288">
        <v>5000</v>
      </c>
    </row>
    <row r="109" spans="1:72" ht="36.75" x14ac:dyDescent="0.3">
      <c r="A109" s="89">
        <v>32355</v>
      </c>
      <c r="B109" s="40" t="s">
        <v>136</v>
      </c>
      <c r="C109" s="118">
        <v>20661.68</v>
      </c>
      <c r="D109" s="60">
        <v>17000</v>
      </c>
      <c r="E109" s="60">
        <v>0</v>
      </c>
      <c r="F109" s="64">
        <v>0</v>
      </c>
      <c r="G109" s="64">
        <v>0</v>
      </c>
      <c r="H109" s="64">
        <v>0</v>
      </c>
      <c r="I109" s="64">
        <v>0</v>
      </c>
      <c r="J109" s="113">
        <v>15000</v>
      </c>
      <c r="K109" s="113">
        <v>-11338.32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286">
        <v>32000</v>
      </c>
      <c r="AB109" s="288">
        <v>32000</v>
      </c>
    </row>
    <row r="110" spans="1:72" x14ac:dyDescent="0.3">
      <c r="A110" s="89">
        <v>32359</v>
      </c>
      <c r="B110" s="39" t="s">
        <v>132</v>
      </c>
      <c r="C110" s="118">
        <v>4000</v>
      </c>
      <c r="D110" s="60">
        <v>0</v>
      </c>
      <c r="E110" s="60">
        <v>0</v>
      </c>
      <c r="F110" s="64">
        <v>0</v>
      </c>
      <c r="G110" s="64">
        <v>0</v>
      </c>
      <c r="H110" s="64">
        <v>0</v>
      </c>
      <c r="I110" s="64">
        <v>0</v>
      </c>
      <c r="J110" s="113">
        <v>10000</v>
      </c>
      <c r="K110" s="113">
        <v>-6000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286">
        <v>10000</v>
      </c>
      <c r="AB110" s="288">
        <v>10000</v>
      </c>
    </row>
    <row r="111" spans="1:72" s="36" customFormat="1" x14ac:dyDescent="0.3">
      <c r="A111" s="88">
        <v>3236</v>
      </c>
      <c r="B111" s="37" t="s">
        <v>39</v>
      </c>
      <c r="C111" s="117">
        <v>15755</v>
      </c>
      <c r="D111" s="105">
        <v>0</v>
      </c>
      <c r="E111" s="105">
        <v>0</v>
      </c>
      <c r="F111" s="108">
        <v>0</v>
      </c>
      <c r="G111" s="108">
        <v>0</v>
      </c>
      <c r="H111" s="61">
        <v>0</v>
      </c>
      <c r="I111" s="61">
        <v>0</v>
      </c>
      <c r="J111" s="112">
        <f>J112</f>
        <v>15000</v>
      </c>
      <c r="K111" s="112">
        <f>K112</f>
        <v>-9165</v>
      </c>
      <c r="L111" s="61">
        <v>0</v>
      </c>
      <c r="M111" s="108">
        <v>0</v>
      </c>
      <c r="N111" s="108">
        <f>N113</f>
        <v>9920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314">
        <v>15000</v>
      </c>
      <c r="AB111" s="315">
        <v>15000</v>
      </c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</row>
    <row r="112" spans="1:72" x14ac:dyDescent="0.3">
      <c r="A112" s="89">
        <v>32361</v>
      </c>
      <c r="B112" s="39" t="s">
        <v>105</v>
      </c>
      <c r="C112" s="118">
        <v>5835</v>
      </c>
      <c r="D112" s="60">
        <v>0</v>
      </c>
      <c r="E112" s="60">
        <v>0</v>
      </c>
      <c r="F112" s="64">
        <v>0</v>
      </c>
      <c r="G112" s="64">
        <v>0</v>
      </c>
      <c r="H112" s="64">
        <v>0</v>
      </c>
      <c r="I112" s="64">
        <v>0</v>
      </c>
      <c r="J112" s="113">
        <v>15000</v>
      </c>
      <c r="K112" s="113">
        <v>-9165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  <c r="AA112" s="286">
        <v>15000</v>
      </c>
      <c r="AB112" s="288">
        <v>15000</v>
      </c>
    </row>
    <row r="113" spans="1:72" x14ac:dyDescent="0.3">
      <c r="A113" s="89">
        <v>32363</v>
      </c>
      <c r="B113" s="39" t="s">
        <v>204</v>
      </c>
      <c r="C113" s="118">
        <v>9920</v>
      </c>
      <c r="D113" s="60">
        <v>0</v>
      </c>
      <c r="E113" s="60">
        <v>0</v>
      </c>
      <c r="F113" s="64">
        <v>0</v>
      </c>
      <c r="G113" s="64">
        <v>0</v>
      </c>
      <c r="H113" s="64">
        <v>0</v>
      </c>
      <c r="I113" s="64">
        <v>0</v>
      </c>
      <c r="J113" s="113">
        <v>0</v>
      </c>
      <c r="K113" s="113">
        <v>0</v>
      </c>
      <c r="L113" s="64">
        <v>0</v>
      </c>
      <c r="M113" s="64">
        <v>0</v>
      </c>
      <c r="N113" s="64">
        <v>9920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  <c r="Z113" s="64">
        <v>0</v>
      </c>
      <c r="AA113" s="286">
        <v>0</v>
      </c>
      <c r="AB113" s="288">
        <v>0</v>
      </c>
    </row>
    <row r="114" spans="1:72" s="36" customFormat="1" x14ac:dyDescent="0.3">
      <c r="A114" s="88">
        <v>3237</v>
      </c>
      <c r="B114" s="37" t="s">
        <v>40</v>
      </c>
      <c r="C114" s="117">
        <v>191044.28</v>
      </c>
      <c r="D114" s="105">
        <f>D116</f>
        <v>20000</v>
      </c>
      <c r="E114" s="105">
        <f>E116</f>
        <v>-5339.44</v>
      </c>
      <c r="F114" s="108">
        <v>0</v>
      </c>
      <c r="G114" s="108">
        <v>0</v>
      </c>
      <c r="H114" s="61">
        <v>0</v>
      </c>
      <c r="I114" s="61">
        <v>0</v>
      </c>
      <c r="J114" s="112">
        <f>J115+J116+J117+J118+J119</f>
        <v>110000</v>
      </c>
      <c r="K114" s="112">
        <f>K115+K116+K117+K118+K119</f>
        <v>-33616.28</v>
      </c>
      <c r="L114" s="61">
        <v>0</v>
      </c>
      <c r="M114" s="110">
        <f>M116</f>
        <v>150000</v>
      </c>
      <c r="N114" s="110">
        <f>N116</f>
        <v>-50000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314">
        <v>280000</v>
      </c>
      <c r="AB114" s="315">
        <v>280000</v>
      </c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</row>
    <row r="115" spans="1:72" x14ac:dyDescent="0.3">
      <c r="A115" s="89">
        <v>32371</v>
      </c>
      <c r="B115" s="39" t="s">
        <v>106</v>
      </c>
      <c r="C115" s="118">
        <v>13683.72</v>
      </c>
      <c r="D115" s="60">
        <v>0</v>
      </c>
      <c r="E115" s="60">
        <v>0</v>
      </c>
      <c r="F115" s="64">
        <v>0</v>
      </c>
      <c r="G115" s="64">
        <v>0</v>
      </c>
      <c r="H115" s="64">
        <v>0</v>
      </c>
      <c r="I115" s="64">
        <v>0</v>
      </c>
      <c r="J115" s="113">
        <v>10000</v>
      </c>
      <c r="K115" s="113">
        <v>3683.72</v>
      </c>
      <c r="L115" s="64">
        <v>0</v>
      </c>
      <c r="M115" s="57">
        <v>0</v>
      </c>
      <c r="N115" s="57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4">
        <v>0</v>
      </c>
      <c r="X115" s="64">
        <v>0</v>
      </c>
      <c r="Y115" s="64">
        <v>0</v>
      </c>
      <c r="Z115" s="64">
        <v>0</v>
      </c>
      <c r="AA115" s="286">
        <v>10000</v>
      </c>
      <c r="AB115" s="288">
        <v>10000</v>
      </c>
    </row>
    <row r="116" spans="1:72" x14ac:dyDescent="0.3">
      <c r="A116" s="89">
        <v>32372</v>
      </c>
      <c r="B116" s="39" t="s">
        <v>107</v>
      </c>
      <c r="C116" s="118">
        <v>176660.56</v>
      </c>
      <c r="D116" s="234">
        <v>20000</v>
      </c>
      <c r="E116" s="234">
        <v>-5339.44</v>
      </c>
      <c r="F116" s="64">
        <v>0</v>
      </c>
      <c r="G116" s="64">
        <v>0</v>
      </c>
      <c r="H116" s="64">
        <v>0</v>
      </c>
      <c r="I116" s="64">
        <v>0</v>
      </c>
      <c r="J116" s="113">
        <v>80000</v>
      </c>
      <c r="K116" s="113">
        <v>-18000</v>
      </c>
      <c r="L116" s="64">
        <v>0</v>
      </c>
      <c r="M116" s="57">
        <v>150000</v>
      </c>
      <c r="N116" s="57">
        <v>-50000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286">
        <v>250000</v>
      </c>
      <c r="AB116" s="288">
        <v>250000</v>
      </c>
    </row>
    <row r="117" spans="1:72" x14ac:dyDescent="0.3">
      <c r="A117" s="89">
        <v>32373</v>
      </c>
      <c r="B117" s="39" t="s">
        <v>108</v>
      </c>
      <c r="C117" s="118">
        <v>0</v>
      </c>
      <c r="D117" s="60">
        <v>0</v>
      </c>
      <c r="E117" s="60">
        <v>0</v>
      </c>
      <c r="F117" s="64">
        <v>0</v>
      </c>
      <c r="G117" s="64">
        <v>0</v>
      </c>
      <c r="H117" s="64">
        <v>0</v>
      </c>
      <c r="I117" s="64">
        <v>0</v>
      </c>
      <c r="J117" s="113">
        <v>5000</v>
      </c>
      <c r="K117" s="113">
        <v>-5000</v>
      </c>
      <c r="L117" s="64">
        <v>0</v>
      </c>
      <c r="M117" s="57">
        <v>0</v>
      </c>
      <c r="N117" s="57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286">
        <v>5000</v>
      </c>
      <c r="AB117" s="288">
        <v>5000</v>
      </c>
    </row>
    <row r="118" spans="1:72" x14ac:dyDescent="0.3">
      <c r="A118" s="89">
        <v>32377</v>
      </c>
      <c r="B118" s="39" t="s">
        <v>155</v>
      </c>
      <c r="C118" s="118">
        <v>0</v>
      </c>
      <c r="D118" s="60">
        <v>0</v>
      </c>
      <c r="E118" s="60">
        <v>0</v>
      </c>
      <c r="F118" s="64">
        <v>0</v>
      </c>
      <c r="G118" s="64">
        <v>0</v>
      </c>
      <c r="H118" s="64">
        <v>0</v>
      </c>
      <c r="I118" s="64">
        <v>0</v>
      </c>
      <c r="J118" s="113">
        <v>5000</v>
      </c>
      <c r="K118" s="113">
        <v>-5000</v>
      </c>
      <c r="L118" s="64">
        <v>0</v>
      </c>
      <c r="M118" s="57">
        <v>0</v>
      </c>
      <c r="N118" s="57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286">
        <v>5000</v>
      </c>
      <c r="AB118" s="288">
        <v>5000</v>
      </c>
    </row>
    <row r="119" spans="1:72" ht="19.5" customHeight="1" x14ac:dyDescent="0.3">
      <c r="A119" s="89">
        <v>32379</v>
      </c>
      <c r="B119" s="39" t="s">
        <v>109</v>
      </c>
      <c r="C119" s="118">
        <v>700</v>
      </c>
      <c r="D119" s="60">
        <v>0</v>
      </c>
      <c r="E119" s="60">
        <v>0</v>
      </c>
      <c r="F119" s="64">
        <v>0</v>
      </c>
      <c r="G119" s="64">
        <v>0</v>
      </c>
      <c r="H119" s="64">
        <v>0</v>
      </c>
      <c r="I119" s="64">
        <v>0</v>
      </c>
      <c r="J119" s="113">
        <v>10000</v>
      </c>
      <c r="K119" s="113">
        <v>-9300</v>
      </c>
      <c r="L119" s="64">
        <v>0</v>
      </c>
      <c r="M119" s="57">
        <v>0</v>
      </c>
      <c r="N119" s="57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286">
        <v>10000</v>
      </c>
      <c r="AB119" s="288">
        <v>10000</v>
      </c>
    </row>
    <row r="120" spans="1:72" s="36" customFormat="1" x14ac:dyDescent="0.3">
      <c r="A120" s="88">
        <v>3238</v>
      </c>
      <c r="B120" s="37" t="s">
        <v>41</v>
      </c>
      <c r="C120" s="117">
        <v>22000</v>
      </c>
      <c r="D120" s="105">
        <f>D123</f>
        <v>15000</v>
      </c>
      <c r="E120" s="105">
        <v>0</v>
      </c>
      <c r="F120" s="108">
        <v>0</v>
      </c>
      <c r="G120" s="108">
        <v>0</v>
      </c>
      <c r="H120" s="61">
        <v>0</v>
      </c>
      <c r="I120" s="61">
        <v>0</v>
      </c>
      <c r="J120" s="112">
        <f>J121+J122+J123</f>
        <v>17000</v>
      </c>
      <c r="K120" s="112">
        <f>K121+K122</f>
        <v>-10000</v>
      </c>
      <c r="L120" s="61">
        <v>0</v>
      </c>
      <c r="M120" s="110">
        <v>0</v>
      </c>
      <c r="N120" s="110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314">
        <v>32000</v>
      </c>
      <c r="AB120" s="315">
        <v>32000</v>
      </c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</row>
    <row r="121" spans="1:72" s="31" customFormat="1" x14ac:dyDescent="0.3">
      <c r="A121" s="90">
        <v>32381</v>
      </c>
      <c r="B121" s="41" t="s">
        <v>131</v>
      </c>
      <c r="C121" s="118">
        <v>0</v>
      </c>
      <c r="D121" s="106">
        <v>0</v>
      </c>
      <c r="E121" s="106">
        <v>0</v>
      </c>
      <c r="F121" s="109">
        <v>0</v>
      </c>
      <c r="G121" s="109">
        <v>0</v>
      </c>
      <c r="H121" s="63">
        <v>0</v>
      </c>
      <c r="I121" s="63">
        <v>0</v>
      </c>
      <c r="J121" s="113">
        <v>5000</v>
      </c>
      <c r="K121" s="113">
        <v>-5000</v>
      </c>
      <c r="L121" s="63">
        <v>0</v>
      </c>
      <c r="M121" s="120">
        <v>0</v>
      </c>
      <c r="N121" s="120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286">
        <v>5000</v>
      </c>
      <c r="AB121" s="288">
        <v>5000</v>
      </c>
    </row>
    <row r="122" spans="1:72" x14ac:dyDescent="0.3">
      <c r="A122" s="89">
        <v>32382</v>
      </c>
      <c r="B122" s="39" t="s">
        <v>110</v>
      </c>
      <c r="C122" s="118">
        <v>0</v>
      </c>
      <c r="D122" s="60">
        <v>0</v>
      </c>
      <c r="E122" s="60">
        <v>0</v>
      </c>
      <c r="F122" s="64">
        <v>0</v>
      </c>
      <c r="G122" s="64">
        <v>0</v>
      </c>
      <c r="H122" s="64">
        <v>0</v>
      </c>
      <c r="I122" s="64">
        <v>0</v>
      </c>
      <c r="J122" s="113">
        <v>5000</v>
      </c>
      <c r="K122" s="113">
        <v>-5000</v>
      </c>
      <c r="L122" s="64">
        <v>0</v>
      </c>
      <c r="M122" s="57">
        <v>0</v>
      </c>
      <c r="N122" s="57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64">
        <v>0</v>
      </c>
      <c r="V122" s="64">
        <v>0</v>
      </c>
      <c r="W122" s="64">
        <v>0</v>
      </c>
      <c r="X122" s="64">
        <v>0</v>
      </c>
      <c r="Y122" s="64">
        <v>0</v>
      </c>
      <c r="Z122" s="64">
        <v>0</v>
      </c>
      <c r="AA122" s="286">
        <v>5000</v>
      </c>
      <c r="AB122" s="288">
        <v>5000</v>
      </c>
    </row>
    <row r="123" spans="1:72" x14ac:dyDescent="0.3">
      <c r="A123" s="89">
        <v>32389</v>
      </c>
      <c r="B123" s="39" t="s">
        <v>111</v>
      </c>
      <c r="C123" s="118">
        <v>22000</v>
      </c>
      <c r="D123" s="60">
        <v>15000</v>
      </c>
      <c r="E123" s="60">
        <v>0</v>
      </c>
      <c r="F123" s="64">
        <v>0</v>
      </c>
      <c r="G123" s="64">
        <v>0</v>
      </c>
      <c r="H123" s="64">
        <v>0</v>
      </c>
      <c r="I123" s="64">
        <v>0</v>
      </c>
      <c r="J123" s="113">
        <v>7000</v>
      </c>
      <c r="K123" s="113">
        <v>0</v>
      </c>
      <c r="L123" s="64">
        <v>0</v>
      </c>
      <c r="M123" s="57">
        <v>0</v>
      </c>
      <c r="N123" s="57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0</v>
      </c>
      <c r="W123" s="64">
        <v>0</v>
      </c>
      <c r="X123" s="64">
        <v>0</v>
      </c>
      <c r="Y123" s="64">
        <v>0</v>
      </c>
      <c r="Z123" s="64">
        <v>0</v>
      </c>
      <c r="AA123" s="286">
        <v>22000</v>
      </c>
      <c r="AB123" s="288">
        <v>22000</v>
      </c>
    </row>
    <row r="124" spans="1:72" s="36" customFormat="1" x14ac:dyDescent="0.3">
      <c r="A124" s="88">
        <v>3239</v>
      </c>
      <c r="B124" s="37" t="s">
        <v>42</v>
      </c>
      <c r="C124" s="117">
        <v>42884.25</v>
      </c>
      <c r="D124" s="105">
        <f>D125</f>
        <v>10000</v>
      </c>
      <c r="E124" s="105">
        <v>0</v>
      </c>
      <c r="F124" s="108">
        <v>0</v>
      </c>
      <c r="G124" s="108">
        <v>0</v>
      </c>
      <c r="H124" s="61">
        <v>0</v>
      </c>
      <c r="I124" s="61">
        <v>0</v>
      </c>
      <c r="J124" s="112">
        <f>J125+J126+J127+J128+J129+J130</f>
        <v>29000</v>
      </c>
      <c r="K124" s="112">
        <f>K126+K127+K128+K129+K130</f>
        <v>1384.25</v>
      </c>
      <c r="L124" s="61">
        <v>0</v>
      </c>
      <c r="M124" s="108">
        <v>0</v>
      </c>
      <c r="N124" s="108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f>T126</f>
        <v>2500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314">
        <v>39000</v>
      </c>
      <c r="AB124" s="315">
        <v>39000</v>
      </c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</row>
    <row r="125" spans="1:72" ht="36.75" x14ac:dyDescent="0.3">
      <c r="A125" s="89">
        <v>32391</v>
      </c>
      <c r="B125" s="40" t="s">
        <v>119</v>
      </c>
      <c r="C125" s="118">
        <v>19000</v>
      </c>
      <c r="D125" s="60">
        <v>10000</v>
      </c>
      <c r="E125" s="60">
        <v>0</v>
      </c>
      <c r="F125" s="64">
        <v>0</v>
      </c>
      <c r="G125" s="64">
        <v>0</v>
      </c>
      <c r="H125" s="64">
        <v>0</v>
      </c>
      <c r="I125" s="64">
        <v>0</v>
      </c>
      <c r="J125" s="113">
        <v>9000</v>
      </c>
      <c r="K125" s="113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286">
        <v>19000</v>
      </c>
      <c r="AB125" s="288">
        <v>19000</v>
      </c>
    </row>
    <row r="126" spans="1:72" x14ac:dyDescent="0.3">
      <c r="A126" s="89">
        <v>32392</v>
      </c>
      <c r="B126" s="39" t="s">
        <v>112</v>
      </c>
      <c r="C126" s="118">
        <v>3500</v>
      </c>
      <c r="D126" s="60">
        <v>0</v>
      </c>
      <c r="E126" s="60">
        <v>0</v>
      </c>
      <c r="F126" s="64">
        <v>0</v>
      </c>
      <c r="G126" s="64">
        <v>0</v>
      </c>
      <c r="H126" s="64">
        <v>0</v>
      </c>
      <c r="I126" s="64">
        <v>0</v>
      </c>
      <c r="J126" s="113">
        <v>5000</v>
      </c>
      <c r="K126" s="113">
        <v>-4000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2500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286">
        <v>5000</v>
      </c>
      <c r="AB126" s="288">
        <v>5000</v>
      </c>
    </row>
    <row r="127" spans="1:72" x14ac:dyDescent="0.3">
      <c r="A127" s="89">
        <v>32394</v>
      </c>
      <c r="B127" s="39" t="s">
        <v>130</v>
      </c>
      <c r="C127" s="118">
        <v>1884.25</v>
      </c>
      <c r="D127" s="60">
        <v>0</v>
      </c>
      <c r="E127" s="60">
        <v>0</v>
      </c>
      <c r="F127" s="64">
        <v>0</v>
      </c>
      <c r="G127" s="64">
        <v>0</v>
      </c>
      <c r="H127" s="64">
        <v>0</v>
      </c>
      <c r="I127" s="64">
        <v>0</v>
      </c>
      <c r="J127" s="113">
        <v>3000</v>
      </c>
      <c r="K127" s="113">
        <v>-1115.75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286">
        <v>3000</v>
      </c>
      <c r="AB127" s="288">
        <v>3000</v>
      </c>
    </row>
    <row r="128" spans="1:72" x14ac:dyDescent="0.3">
      <c r="A128" s="89">
        <v>32395</v>
      </c>
      <c r="B128" s="39" t="s">
        <v>137</v>
      </c>
      <c r="C128" s="118">
        <v>1500</v>
      </c>
      <c r="D128" s="60">
        <v>0</v>
      </c>
      <c r="E128" s="60">
        <v>0</v>
      </c>
      <c r="F128" s="64">
        <v>0</v>
      </c>
      <c r="G128" s="64">
        <v>0</v>
      </c>
      <c r="H128" s="64">
        <v>0</v>
      </c>
      <c r="I128" s="64">
        <v>0</v>
      </c>
      <c r="J128" s="113">
        <v>1000</v>
      </c>
      <c r="K128" s="113">
        <v>500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286">
        <v>1000</v>
      </c>
      <c r="AB128" s="288">
        <v>1000</v>
      </c>
    </row>
    <row r="129" spans="1:72" x14ac:dyDescent="0.3">
      <c r="A129" s="89">
        <v>32396</v>
      </c>
      <c r="B129" s="39" t="s">
        <v>113</v>
      </c>
      <c r="C129" s="118">
        <v>0</v>
      </c>
      <c r="D129" s="60">
        <v>0</v>
      </c>
      <c r="E129" s="60">
        <v>0</v>
      </c>
      <c r="F129" s="64">
        <v>0</v>
      </c>
      <c r="G129" s="64">
        <v>0</v>
      </c>
      <c r="H129" s="64">
        <v>0</v>
      </c>
      <c r="I129" s="64">
        <v>0</v>
      </c>
      <c r="J129" s="113">
        <v>1000</v>
      </c>
      <c r="K129" s="113">
        <v>-1000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286">
        <v>1000</v>
      </c>
      <c r="AB129" s="288">
        <v>1000</v>
      </c>
    </row>
    <row r="130" spans="1:72" ht="19.5" thickBot="1" x14ac:dyDescent="0.35">
      <c r="A130" s="87">
        <v>32399</v>
      </c>
      <c r="B130" s="35" t="s">
        <v>114</v>
      </c>
      <c r="C130" s="116">
        <v>17000</v>
      </c>
      <c r="D130" s="203">
        <v>0</v>
      </c>
      <c r="E130" s="203">
        <v>0</v>
      </c>
      <c r="F130" s="65">
        <v>0</v>
      </c>
      <c r="G130" s="65">
        <v>0</v>
      </c>
      <c r="H130" s="65">
        <v>0</v>
      </c>
      <c r="I130" s="65">
        <v>0</v>
      </c>
      <c r="J130" s="115">
        <v>10000</v>
      </c>
      <c r="K130" s="115">
        <v>7000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0</v>
      </c>
      <c r="X130" s="65">
        <v>0</v>
      </c>
      <c r="Y130" s="65">
        <v>0</v>
      </c>
      <c r="Z130" s="65">
        <v>0</v>
      </c>
      <c r="AA130" s="304">
        <v>10000</v>
      </c>
      <c r="AB130" s="305">
        <v>10000</v>
      </c>
    </row>
    <row r="131" spans="1:72" s="32" customFormat="1" ht="19.5" thickBot="1" x14ac:dyDescent="0.35">
      <c r="A131" s="66">
        <v>324</v>
      </c>
      <c r="B131" s="67" t="s">
        <v>25</v>
      </c>
      <c r="C131" s="191">
        <v>53053.04</v>
      </c>
      <c r="D131" s="194">
        <v>0</v>
      </c>
      <c r="E131" s="194">
        <v>0</v>
      </c>
      <c r="F131" s="111">
        <f>F132</f>
        <v>11000</v>
      </c>
      <c r="G131" s="111">
        <v>0</v>
      </c>
      <c r="H131" s="68">
        <v>0</v>
      </c>
      <c r="I131" s="68">
        <v>0</v>
      </c>
      <c r="J131" s="206">
        <f>J132</f>
        <v>36000</v>
      </c>
      <c r="K131" s="206">
        <f>K132</f>
        <v>6053.0400000000009</v>
      </c>
      <c r="L131" s="68">
        <v>0</v>
      </c>
      <c r="M131" s="111">
        <v>0</v>
      </c>
      <c r="N131" s="111">
        <v>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152">
        <v>47000</v>
      </c>
      <c r="AB131" s="153">
        <v>47000</v>
      </c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</row>
    <row r="132" spans="1:72" s="36" customFormat="1" x14ac:dyDescent="0.3">
      <c r="A132" s="195">
        <v>3241</v>
      </c>
      <c r="B132" s="209" t="s">
        <v>25</v>
      </c>
      <c r="C132" s="197">
        <v>53053.04</v>
      </c>
      <c r="D132" s="198">
        <v>0</v>
      </c>
      <c r="E132" s="198">
        <v>0</v>
      </c>
      <c r="F132" s="204">
        <f>F134</f>
        <v>11000</v>
      </c>
      <c r="G132" s="204">
        <v>0</v>
      </c>
      <c r="H132" s="205">
        <v>0</v>
      </c>
      <c r="I132" s="205">
        <v>0</v>
      </c>
      <c r="J132" s="200">
        <f>J133+J134</f>
        <v>36000</v>
      </c>
      <c r="K132" s="200">
        <f>K133+K134</f>
        <v>6053.0400000000009</v>
      </c>
      <c r="L132" s="205">
        <v>0</v>
      </c>
      <c r="M132" s="204">
        <v>0</v>
      </c>
      <c r="N132" s="204">
        <v>0</v>
      </c>
      <c r="O132" s="205">
        <v>0</v>
      </c>
      <c r="P132" s="205">
        <v>0</v>
      </c>
      <c r="Q132" s="205">
        <v>0</v>
      </c>
      <c r="R132" s="205">
        <v>0</v>
      </c>
      <c r="S132" s="205">
        <v>0</v>
      </c>
      <c r="T132" s="205">
        <v>0</v>
      </c>
      <c r="U132" s="205">
        <v>0</v>
      </c>
      <c r="V132" s="205">
        <v>0</v>
      </c>
      <c r="W132" s="205">
        <v>0</v>
      </c>
      <c r="X132" s="205">
        <v>0</v>
      </c>
      <c r="Y132" s="205">
        <v>0</v>
      </c>
      <c r="Z132" s="205">
        <v>0</v>
      </c>
      <c r="AA132" s="312">
        <v>47000</v>
      </c>
      <c r="AB132" s="313">
        <v>47000</v>
      </c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</row>
    <row r="133" spans="1:72" x14ac:dyDescent="0.3">
      <c r="A133" s="89">
        <v>32411</v>
      </c>
      <c r="B133" s="39" t="s">
        <v>120</v>
      </c>
      <c r="C133" s="118">
        <v>2053.0400000000009</v>
      </c>
      <c r="D133" s="60">
        <v>0</v>
      </c>
      <c r="E133" s="60">
        <v>0</v>
      </c>
      <c r="F133" s="64">
        <v>0</v>
      </c>
      <c r="G133" s="64">
        <v>0</v>
      </c>
      <c r="H133" s="64">
        <v>0</v>
      </c>
      <c r="I133" s="64">
        <v>0</v>
      </c>
      <c r="J133" s="113">
        <v>18000</v>
      </c>
      <c r="K133" s="113">
        <v>-15946.96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286">
        <v>18000</v>
      </c>
      <c r="AB133" s="288">
        <v>18000</v>
      </c>
    </row>
    <row r="134" spans="1:72" ht="19.5" thickBot="1" x14ac:dyDescent="0.35">
      <c r="A134" s="87">
        <v>32412</v>
      </c>
      <c r="B134" s="35" t="s">
        <v>129</v>
      </c>
      <c r="C134" s="116">
        <v>51000</v>
      </c>
      <c r="D134" s="203">
        <v>0</v>
      </c>
      <c r="E134" s="203">
        <v>0</v>
      </c>
      <c r="F134" s="65">
        <v>11000</v>
      </c>
      <c r="G134" s="65">
        <v>0</v>
      </c>
      <c r="H134" s="65">
        <v>0</v>
      </c>
      <c r="I134" s="65">
        <v>0</v>
      </c>
      <c r="J134" s="115">
        <v>18000</v>
      </c>
      <c r="K134" s="115">
        <v>22000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304">
        <v>29000</v>
      </c>
      <c r="AB134" s="305">
        <v>29000</v>
      </c>
    </row>
    <row r="135" spans="1:72" s="32" customFormat="1" ht="37.5" thickBot="1" x14ac:dyDescent="0.35">
      <c r="A135" s="66">
        <v>329</v>
      </c>
      <c r="B135" s="201" t="s">
        <v>2</v>
      </c>
      <c r="C135" s="191">
        <v>89331.53</v>
      </c>
      <c r="D135" s="194">
        <f>D140+D142</f>
        <v>14000</v>
      </c>
      <c r="E135" s="194">
        <v>0</v>
      </c>
      <c r="F135" s="111">
        <v>0</v>
      </c>
      <c r="G135" s="111">
        <v>0</v>
      </c>
      <c r="H135" s="68">
        <v>0</v>
      </c>
      <c r="I135" s="68">
        <v>0</v>
      </c>
      <c r="J135" s="206">
        <f>J136+J140+J142+J144+J149+J151</f>
        <v>48000</v>
      </c>
      <c r="K135" s="206">
        <f>K136+K140+K142+K144+K151</f>
        <v>-14512.220000000001</v>
      </c>
      <c r="L135" s="68">
        <v>0</v>
      </c>
      <c r="M135" s="111">
        <f>M144+M149</f>
        <v>50000</v>
      </c>
      <c r="N135" s="111">
        <f>N144+N149</f>
        <v>-8156.25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152">
        <v>112000</v>
      </c>
      <c r="AB135" s="153">
        <v>112000</v>
      </c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</row>
    <row r="136" spans="1:72" s="44" customFormat="1" x14ac:dyDescent="0.3">
      <c r="A136" s="195">
        <v>3292</v>
      </c>
      <c r="B136" s="196" t="s">
        <v>52</v>
      </c>
      <c r="C136" s="197">
        <v>8262.7799999999988</v>
      </c>
      <c r="D136" s="198">
        <v>0</v>
      </c>
      <c r="E136" s="198">
        <v>0</v>
      </c>
      <c r="F136" s="204">
        <v>0</v>
      </c>
      <c r="G136" s="204">
        <v>0</v>
      </c>
      <c r="H136" s="205">
        <v>0</v>
      </c>
      <c r="I136" s="205">
        <v>0</v>
      </c>
      <c r="J136" s="200">
        <f>J137+J138</f>
        <v>16000</v>
      </c>
      <c r="K136" s="200">
        <f>K137+K138</f>
        <v>-7737.22</v>
      </c>
      <c r="L136" s="205">
        <v>0</v>
      </c>
      <c r="M136" s="204">
        <v>0</v>
      </c>
      <c r="N136" s="204">
        <v>0</v>
      </c>
      <c r="O136" s="205">
        <v>0</v>
      </c>
      <c r="P136" s="205">
        <v>0</v>
      </c>
      <c r="Q136" s="205">
        <v>0</v>
      </c>
      <c r="R136" s="205">
        <v>0</v>
      </c>
      <c r="S136" s="205">
        <v>0</v>
      </c>
      <c r="T136" s="205">
        <v>0</v>
      </c>
      <c r="U136" s="205">
        <v>0</v>
      </c>
      <c r="V136" s="205">
        <v>0</v>
      </c>
      <c r="W136" s="205">
        <v>0</v>
      </c>
      <c r="X136" s="205">
        <v>0</v>
      </c>
      <c r="Y136" s="205">
        <v>0</v>
      </c>
      <c r="Z136" s="205">
        <v>0</v>
      </c>
      <c r="AA136" s="312">
        <v>16000</v>
      </c>
      <c r="AB136" s="313">
        <v>16000</v>
      </c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</row>
    <row r="137" spans="1:72" s="33" customFormat="1" ht="36.75" x14ac:dyDescent="0.3">
      <c r="A137" s="90">
        <v>32921</v>
      </c>
      <c r="B137" s="42" t="s">
        <v>127</v>
      </c>
      <c r="C137" s="118">
        <v>2053.04</v>
      </c>
      <c r="D137" s="106">
        <v>0</v>
      </c>
      <c r="E137" s="106">
        <v>0</v>
      </c>
      <c r="F137" s="109">
        <v>0</v>
      </c>
      <c r="G137" s="109">
        <v>0</v>
      </c>
      <c r="H137" s="63">
        <v>0</v>
      </c>
      <c r="I137" s="63">
        <v>0</v>
      </c>
      <c r="J137" s="113">
        <v>8000</v>
      </c>
      <c r="K137" s="113">
        <v>-5946.96</v>
      </c>
      <c r="L137" s="63">
        <v>0</v>
      </c>
      <c r="M137" s="109">
        <v>0</v>
      </c>
      <c r="N137" s="109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286">
        <v>8000</v>
      </c>
      <c r="AB137" s="288">
        <v>8000</v>
      </c>
    </row>
    <row r="138" spans="1:72" s="33" customFormat="1" ht="36.75" x14ac:dyDescent="0.3">
      <c r="A138" s="90">
        <v>32922</v>
      </c>
      <c r="B138" s="42" t="s">
        <v>128</v>
      </c>
      <c r="C138" s="118">
        <v>6209.74</v>
      </c>
      <c r="D138" s="106">
        <v>0</v>
      </c>
      <c r="E138" s="106">
        <v>0</v>
      </c>
      <c r="F138" s="109">
        <v>0</v>
      </c>
      <c r="G138" s="109">
        <v>0</v>
      </c>
      <c r="H138" s="63">
        <v>0</v>
      </c>
      <c r="I138" s="63">
        <v>0</v>
      </c>
      <c r="J138" s="113">
        <v>8000</v>
      </c>
      <c r="K138" s="113">
        <v>-1790.26</v>
      </c>
      <c r="L138" s="63">
        <v>0</v>
      </c>
      <c r="M138" s="109">
        <v>0</v>
      </c>
      <c r="N138" s="109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286">
        <v>8000</v>
      </c>
      <c r="AB138" s="288">
        <v>8000</v>
      </c>
    </row>
    <row r="139" spans="1:72" s="32" customFormat="1" x14ac:dyDescent="0.3">
      <c r="A139" s="97">
        <v>32923</v>
      </c>
      <c r="B139" s="93" t="s">
        <v>115</v>
      </c>
      <c r="C139" s="118">
        <v>0</v>
      </c>
      <c r="D139" s="95">
        <v>0</v>
      </c>
      <c r="E139" s="95">
        <v>0</v>
      </c>
      <c r="F139" s="94">
        <v>0</v>
      </c>
      <c r="G139" s="94">
        <v>0</v>
      </c>
      <c r="H139" s="94">
        <v>0</v>
      </c>
      <c r="I139" s="94">
        <v>0</v>
      </c>
      <c r="J139" s="113">
        <v>0</v>
      </c>
      <c r="K139" s="113">
        <v>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  <c r="U139" s="94">
        <v>0</v>
      </c>
      <c r="V139" s="94">
        <v>0</v>
      </c>
      <c r="W139" s="94">
        <v>0</v>
      </c>
      <c r="X139" s="94">
        <v>0</v>
      </c>
      <c r="Y139" s="94">
        <v>0</v>
      </c>
      <c r="Z139" s="94">
        <v>0</v>
      </c>
      <c r="AA139" s="286">
        <v>0</v>
      </c>
      <c r="AB139" s="288">
        <v>0</v>
      </c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</row>
    <row r="140" spans="1:72" s="44" customFormat="1" x14ac:dyDescent="0.3">
      <c r="A140" s="88">
        <v>3293</v>
      </c>
      <c r="B140" s="38" t="s">
        <v>43</v>
      </c>
      <c r="C140" s="117">
        <v>19900</v>
      </c>
      <c r="D140" s="105">
        <f>D141</f>
        <v>10000</v>
      </c>
      <c r="E140" s="105">
        <v>0</v>
      </c>
      <c r="F140" s="108">
        <v>0</v>
      </c>
      <c r="G140" s="108">
        <v>0</v>
      </c>
      <c r="H140" s="61">
        <v>0</v>
      </c>
      <c r="I140" s="61">
        <v>0</v>
      </c>
      <c r="J140" s="112">
        <f>J141</f>
        <v>8000</v>
      </c>
      <c r="K140" s="112">
        <f>K141</f>
        <v>1900</v>
      </c>
      <c r="L140" s="61">
        <v>0</v>
      </c>
      <c r="M140" s="108">
        <v>0</v>
      </c>
      <c r="N140" s="108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314">
        <v>18000</v>
      </c>
      <c r="AB140" s="315">
        <v>18000</v>
      </c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</row>
    <row r="141" spans="1:72" s="32" customFormat="1" x14ac:dyDescent="0.3">
      <c r="A141" s="89">
        <v>32931</v>
      </c>
      <c r="B141" s="40" t="s">
        <v>43</v>
      </c>
      <c r="C141" s="118">
        <v>19900</v>
      </c>
      <c r="D141" s="60">
        <v>10000</v>
      </c>
      <c r="E141" s="60">
        <v>0</v>
      </c>
      <c r="F141" s="64">
        <v>0</v>
      </c>
      <c r="G141" s="64">
        <v>0</v>
      </c>
      <c r="H141" s="64">
        <v>0</v>
      </c>
      <c r="I141" s="64">
        <v>0</v>
      </c>
      <c r="J141" s="113">
        <v>8000</v>
      </c>
      <c r="K141" s="113">
        <v>1900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286">
        <v>18000</v>
      </c>
      <c r="AB141" s="288">
        <v>18000</v>
      </c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</row>
    <row r="142" spans="1:72" s="36" customFormat="1" x14ac:dyDescent="0.3">
      <c r="A142" s="88">
        <v>3294</v>
      </c>
      <c r="B142" s="38" t="s">
        <v>44</v>
      </c>
      <c r="C142" s="117">
        <v>12100</v>
      </c>
      <c r="D142" s="105">
        <f>D143</f>
        <v>4000</v>
      </c>
      <c r="E142" s="105">
        <v>0</v>
      </c>
      <c r="F142" s="108">
        <v>0</v>
      </c>
      <c r="G142" s="108">
        <v>0</v>
      </c>
      <c r="H142" s="61">
        <v>0</v>
      </c>
      <c r="I142" s="61">
        <v>0</v>
      </c>
      <c r="J142" s="112">
        <f>J143</f>
        <v>5000</v>
      </c>
      <c r="K142" s="112">
        <f>K143</f>
        <v>3100</v>
      </c>
      <c r="L142" s="61">
        <v>0</v>
      </c>
      <c r="M142" s="108">
        <v>0</v>
      </c>
      <c r="N142" s="108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314">
        <v>9000</v>
      </c>
      <c r="AB142" s="315">
        <v>9000</v>
      </c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</row>
    <row r="143" spans="1:72" x14ac:dyDescent="0.3">
      <c r="A143" s="89">
        <v>32941</v>
      </c>
      <c r="B143" s="40" t="s">
        <v>116</v>
      </c>
      <c r="C143" s="118">
        <v>12100</v>
      </c>
      <c r="D143" s="60">
        <v>4000</v>
      </c>
      <c r="E143" s="60">
        <v>0</v>
      </c>
      <c r="F143" s="64">
        <v>0</v>
      </c>
      <c r="G143" s="64">
        <v>0</v>
      </c>
      <c r="H143" s="64">
        <v>0</v>
      </c>
      <c r="I143" s="64">
        <v>0</v>
      </c>
      <c r="J143" s="113">
        <v>5000</v>
      </c>
      <c r="K143" s="113">
        <v>3100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286">
        <v>9000</v>
      </c>
      <c r="AB143" s="288">
        <v>9000</v>
      </c>
    </row>
    <row r="144" spans="1:72" s="36" customFormat="1" x14ac:dyDescent="0.3">
      <c r="A144" s="88">
        <v>3295</v>
      </c>
      <c r="B144" s="45" t="s">
        <v>53</v>
      </c>
      <c r="C144" s="117">
        <v>26725</v>
      </c>
      <c r="D144" s="105">
        <v>0</v>
      </c>
      <c r="E144" s="105">
        <v>0</v>
      </c>
      <c r="F144" s="108">
        <v>0</v>
      </c>
      <c r="G144" s="108">
        <v>0</v>
      </c>
      <c r="H144" s="61">
        <v>0</v>
      </c>
      <c r="I144" s="61">
        <v>0</v>
      </c>
      <c r="J144" s="112">
        <f>J145+J146+J148</f>
        <v>9000</v>
      </c>
      <c r="K144" s="112">
        <f>K145+K146+K148</f>
        <v>-6775</v>
      </c>
      <c r="L144" s="61">
        <v>0</v>
      </c>
      <c r="M144" s="108">
        <f>M145+M147</f>
        <v>30000</v>
      </c>
      <c r="N144" s="108">
        <f>N145+N147</f>
        <v>-5500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314">
        <v>39000</v>
      </c>
      <c r="AB144" s="315">
        <v>39000</v>
      </c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</row>
    <row r="145" spans="1:72" s="31" customFormat="1" ht="17.25" customHeight="1" x14ac:dyDescent="0.3">
      <c r="A145" s="90">
        <v>32952</v>
      </c>
      <c r="B145" s="96" t="s">
        <v>158</v>
      </c>
      <c r="C145" s="118">
        <v>3600</v>
      </c>
      <c r="D145" s="106">
        <v>0</v>
      </c>
      <c r="E145" s="106">
        <v>0</v>
      </c>
      <c r="F145" s="109">
        <v>0</v>
      </c>
      <c r="G145" s="109">
        <v>0</v>
      </c>
      <c r="H145" s="63">
        <v>0</v>
      </c>
      <c r="I145" s="63">
        <v>0</v>
      </c>
      <c r="J145" s="114">
        <v>3000</v>
      </c>
      <c r="K145" s="114">
        <v>-2900</v>
      </c>
      <c r="L145" s="63">
        <v>0</v>
      </c>
      <c r="M145" s="109">
        <v>10000</v>
      </c>
      <c r="N145" s="109">
        <v>-6500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286">
        <v>13000</v>
      </c>
      <c r="AB145" s="288">
        <v>13000</v>
      </c>
    </row>
    <row r="146" spans="1:72" s="31" customFormat="1" x14ac:dyDescent="0.3">
      <c r="A146" s="90">
        <v>32953</v>
      </c>
      <c r="B146" s="96" t="s">
        <v>126</v>
      </c>
      <c r="C146" s="118">
        <v>1125</v>
      </c>
      <c r="D146" s="106">
        <v>0</v>
      </c>
      <c r="E146" s="106">
        <v>0</v>
      </c>
      <c r="F146" s="109">
        <v>0</v>
      </c>
      <c r="G146" s="109">
        <v>0</v>
      </c>
      <c r="H146" s="63">
        <v>0</v>
      </c>
      <c r="I146" s="63">
        <v>0</v>
      </c>
      <c r="J146" s="113">
        <v>3000</v>
      </c>
      <c r="K146" s="113">
        <v>-1875</v>
      </c>
      <c r="L146" s="63">
        <v>0</v>
      </c>
      <c r="M146" s="109">
        <v>0</v>
      </c>
      <c r="N146" s="109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286">
        <v>3000</v>
      </c>
      <c r="AB146" s="288">
        <v>3000</v>
      </c>
    </row>
    <row r="147" spans="1:72" s="31" customFormat="1" x14ac:dyDescent="0.3">
      <c r="A147" s="90">
        <v>32955</v>
      </c>
      <c r="B147" s="96" t="s">
        <v>144</v>
      </c>
      <c r="C147" s="118">
        <v>21000</v>
      </c>
      <c r="D147" s="106">
        <v>0</v>
      </c>
      <c r="E147" s="106">
        <v>0</v>
      </c>
      <c r="F147" s="109">
        <v>0</v>
      </c>
      <c r="G147" s="109">
        <v>0</v>
      </c>
      <c r="H147" s="63">
        <v>0</v>
      </c>
      <c r="I147" s="63">
        <v>0</v>
      </c>
      <c r="J147" s="114">
        <v>0</v>
      </c>
      <c r="K147" s="114">
        <v>0</v>
      </c>
      <c r="L147" s="63">
        <v>0</v>
      </c>
      <c r="M147" s="109">
        <v>20000</v>
      </c>
      <c r="N147" s="109">
        <v>1000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286">
        <v>20000</v>
      </c>
      <c r="AB147" s="288">
        <v>20000</v>
      </c>
    </row>
    <row r="148" spans="1:72" s="31" customFormat="1" x14ac:dyDescent="0.3">
      <c r="A148" s="90">
        <v>32959</v>
      </c>
      <c r="B148" s="96" t="s">
        <v>159</v>
      </c>
      <c r="C148" s="118">
        <v>1000</v>
      </c>
      <c r="D148" s="106">
        <v>0</v>
      </c>
      <c r="E148" s="106">
        <v>0</v>
      </c>
      <c r="F148" s="109">
        <v>0</v>
      </c>
      <c r="G148" s="109">
        <v>0</v>
      </c>
      <c r="H148" s="63">
        <v>0</v>
      </c>
      <c r="I148" s="63">
        <v>0</v>
      </c>
      <c r="J148" s="114">
        <v>3000</v>
      </c>
      <c r="K148" s="114">
        <v>-2000</v>
      </c>
      <c r="L148" s="63">
        <v>0</v>
      </c>
      <c r="M148" s="109">
        <v>0</v>
      </c>
      <c r="N148" s="109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286">
        <v>3000</v>
      </c>
      <c r="AB148" s="288">
        <v>3000</v>
      </c>
    </row>
    <row r="149" spans="1:72" s="36" customFormat="1" x14ac:dyDescent="0.3">
      <c r="A149" s="88">
        <v>3296</v>
      </c>
      <c r="B149" s="45" t="s">
        <v>160</v>
      </c>
      <c r="C149" s="117">
        <v>17343.75</v>
      </c>
      <c r="D149" s="105">
        <v>0</v>
      </c>
      <c r="E149" s="105">
        <v>0</v>
      </c>
      <c r="F149" s="108">
        <v>0</v>
      </c>
      <c r="G149" s="108">
        <v>0</v>
      </c>
      <c r="H149" s="61">
        <v>0</v>
      </c>
      <c r="I149" s="61">
        <v>0</v>
      </c>
      <c r="J149" s="112">
        <v>0</v>
      </c>
      <c r="K149" s="112">
        <v>0</v>
      </c>
      <c r="L149" s="61">
        <v>0</v>
      </c>
      <c r="M149" s="108">
        <f>M150</f>
        <v>20000</v>
      </c>
      <c r="N149" s="108">
        <f>N150</f>
        <v>-2656.25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314">
        <v>20000</v>
      </c>
      <c r="AB149" s="315">
        <v>20000</v>
      </c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</row>
    <row r="150" spans="1:72" s="31" customFormat="1" ht="17.25" customHeight="1" x14ac:dyDescent="0.3">
      <c r="A150" s="90">
        <v>32961</v>
      </c>
      <c r="B150" s="96" t="s">
        <v>160</v>
      </c>
      <c r="C150" s="118">
        <v>17343.75</v>
      </c>
      <c r="D150" s="106">
        <v>0</v>
      </c>
      <c r="E150" s="106">
        <v>0</v>
      </c>
      <c r="F150" s="109">
        <v>0</v>
      </c>
      <c r="G150" s="109">
        <v>0</v>
      </c>
      <c r="H150" s="63">
        <v>0</v>
      </c>
      <c r="I150" s="63">
        <v>0</v>
      </c>
      <c r="J150" s="114">
        <v>0</v>
      </c>
      <c r="K150" s="114">
        <v>0</v>
      </c>
      <c r="L150" s="63">
        <v>0</v>
      </c>
      <c r="M150" s="109">
        <v>20000</v>
      </c>
      <c r="N150" s="109">
        <v>-2656.25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286">
        <v>20000</v>
      </c>
      <c r="AB150" s="288">
        <v>20000</v>
      </c>
    </row>
    <row r="151" spans="1:72" s="36" customFormat="1" ht="36.75" x14ac:dyDescent="0.3">
      <c r="A151" s="88">
        <v>3299</v>
      </c>
      <c r="B151" s="38" t="s">
        <v>2</v>
      </c>
      <c r="C151" s="117">
        <v>5000</v>
      </c>
      <c r="D151" s="105">
        <v>0</v>
      </c>
      <c r="E151" s="105">
        <v>0</v>
      </c>
      <c r="F151" s="108">
        <v>0</v>
      </c>
      <c r="G151" s="108">
        <v>0</v>
      </c>
      <c r="H151" s="61">
        <v>0</v>
      </c>
      <c r="I151" s="61">
        <v>0</v>
      </c>
      <c r="J151" s="112">
        <f>J152+J153</f>
        <v>10000</v>
      </c>
      <c r="K151" s="112">
        <f>K152</f>
        <v>-5000</v>
      </c>
      <c r="L151" s="61">
        <v>0</v>
      </c>
      <c r="M151" s="108">
        <v>0</v>
      </c>
      <c r="N151" s="108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314">
        <v>10000</v>
      </c>
      <c r="AB151" s="315">
        <v>10000</v>
      </c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</row>
    <row r="152" spans="1:72" ht="54.75" x14ac:dyDescent="0.3">
      <c r="A152" s="89">
        <v>32991</v>
      </c>
      <c r="B152" s="40" t="s">
        <v>118</v>
      </c>
      <c r="C152" s="118">
        <v>0</v>
      </c>
      <c r="D152" s="60">
        <v>0</v>
      </c>
      <c r="E152" s="60">
        <v>0</v>
      </c>
      <c r="F152" s="64">
        <v>0</v>
      </c>
      <c r="G152" s="64">
        <v>0</v>
      </c>
      <c r="H152" s="64">
        <v>0</v>
      </c>
      <c r="I152" s="64">
        <v>0</v>
      </c>
      <c r="J152" s="113">
        <v>5000</v>
      </c>
      <c r="K152" s="113">
        <v>-5000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286">
        <v>5000</v>
      </c>
      <c r="AB152" s="288">
        <v>5000</v>
      </c>
    </row>
    <row r="153" spans="1:72" ht="37.5" thickBot="1" x14ac:dyDescent="0.35">
      <c r="A153" s="87">
        <v>32999</v>
      </c>
      <c r="B153" s="202" t="s">
        <v>2</v>
      </c>
      <c r="C153" s="116">
        <v>5000</v>
      </c>
      <c r="D153" s="203">
        <v>0</v>
      </c>
      <c r="E153" s="203">
        <v>0</v>
      </c>
      <c r="F153" s="65">
        <v>0</v>
      </c>
      <c r="G153" s="65">
        <v>0</v>
      </c>
      <c r="H153" s="65">
        <v>0</v>
      </c>
      <c r="I153" s="65">
        <v>0</v>
      </c>
      <c r="J153" s="115">
        <v>5000</v>
      </c>
      <c r="K153" s="11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304">
        <v>5000</v>
      </c>
      <c r="AB153" s="305">
        <v>5000</v>
      </c>
    </row>
    <row r="154" spans="1:72" ht="19.5" thickBot="1" x14ac:dyDescent="0.35">
      <c r="A154" s="66">
        <v>34</v>
      </c>
      <c r="B154" s="67" t="s">
        <v>5</v>
      </c>
      <c r="C154" s="191">
        <v>16278.539999999999</v>
      </c>
      <c r="D154" s="194">
        <f t="shared" ref="D154:E156" si="0">D155</f>
        <v>4000</v>
      </c>
      <c r="E154" s="194">
        <f t="shared" si="0"/>
        <v>-98.06</v>
      </c>
      <c r="F154" s="111">
        <v>0</v>
      </c>
      <c r="G154" s="111">
        <v>0</v>
      </c>
      <c r="H154" s="68">
        <v>0</v>
      </c>
      <c r="I154" s="68">
        <v>0</v>
      </c>
      <c r="J154" s="206">
        <f>J155</f>
        <v>5300</v>
      </c>
      <c r="K154" s="206">
        <f>K155</f>
        <v>-3272.7999999999997</v>
      </c>
      <c r="L154" s="68">
        <v>0</v>
      </c>
      <c r="M154" s="111">
        <f>M155</f>
        <v>19000</v>
      </c>
      <c r="N154" s="111">
        <f>N155</f>
        <v>-8650.6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152">
        <v>28300</v>
      </c>
      <c r="AB154" s="153">
        <v>28300</v>
      </c>
    </row>
    <row r="155" spans="1:72" s="32" customFormat="1" ht="19.5" thickBot="1" x14ac:dyDescent="0.35">
      <c r="A155" s="66">
        <v>343</v>
      </c>
      <c r="B155" s="67" t="s">
        <v>6</v>
      </c>
      <c r="C155" s="191">
        <v>16278.539999999999</v>
      </c>
      <c r="D155" s="194">
        <f t="shared" si="0"/>
        <v>4000</v>
      </c>
      <c r="E155" s="194">
        <f t="shared" si="0"/>
        <v>-98.06</v>
      </c>
      <c r="F155" s="111">
        <v>0</v>
      </c>
      <c r="G155" s="111">
        <v>0</v>
      </c>
      <c r="H155" s="68">
        <v>0</v>
      </c>
      <c r="I155" s="68">
        <v>0</v>
      </c>
      <c r="J155" s="206">
        <f>J156+J159+J160</f>
        <v>5300</v>
      </c>
      <c r="K155" s="206">
        <f>K156+K159+K160</f>
        <v>-3272.7999999999997</v>
      </c>
      <c r="L155" s="68">
        <v>0</v>
      </c>
      <c r="M155" s="111">
        <f>M160</f>
        <v>19000</v>
      </c>
      <c r="N155" s="111">
        <f>N160</f>
        <v>-8650.6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152">
        <v>28300</v>
      </c>
      <c r="AB155" s="153">
        <v>28300</v>
      </c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</row>
    <row r="156" spans="1:72" s="44" customFormat="1" x14ac:dyDescent="0.3">
      <c r="A156" s="195">
        <v>3431</v>
      </c>
      <c r="B156" s="209" t="s">
        <v>45</v>
      </c>
      <c r="C156" s="197">
        <v>5901.9400000000005</v>
      </c>
      <c r="D156" s="198">
        <f t="shared" si="0"/>
        <v>4000</v>
      </c>
      <c r="E156" s="198">
        <f t="shared" si="0"/>
        <v>-98.06</v>
      </c>
      <c r="F156" s="204">
        <v>0</v>
      </c>
      <c r="G156" s="204">
        <v>0</v>
      </c>
      <c r="H156" s="205">
        <v>0</v>
      </c>
      <c r="I156" s="205">
        <v>0</v>
      </c>
      <c r="J156" s="200">
        <f>J157+J158</f>
        <v>4500</v>
      </c>
      <c r="K156" s="200">
        <f>K157+K158</f>
        <v>-2500</v>
      </c>
      <c r="L156" s="205">
        <v>0</v>
      </c>
      <c r="M156" s="204">
        <v>0</v>
      </c>
      <c r="N156" s="204">
        <v>0</v>
      </c>
      <c r="O156" s="205">
        <v>0</v>
      </c>
      <c r="P156" s="205">
        <v>0</v>
      </c>
      <c r="Q156" s="205">
        <v>0</v>
      </c>
      <c r="R156" s="205">
        <v>0</v>
      </c>
      <c r="S156" s="205">
        <v>0</v>
      </c>
      <c r="T156" s="205">
        <v>0</v>
      </c>
      <c r="U156" s="205">
        <v>0</v>
      </c>
      <c r="V156" s="205">
        <v>0</v>
      </c>
      <c r="W156" s="205">
        <v>0</v>
      </c>
      <c r="X156" s="205">
        <v>0</v>
      </c>
      <c r="Y156" s="230">
        <v>0</v>
      </c>
      <c r="Z156" s="230">
        <v>0</v>
      </c>
      <c r="AA156" s="312">
        <v>8500</v>
      </c>
      <c r="AB156" s="313">
        <v>8500</v>
      </c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</row>
    <row r="157" spans="1:72" s="32" customFormat="1" x14ac:dyDescent="0.3">
      <c r="A157" s="89">
        <v>34311</v>
      </c>
      <c r="B157" s="39" t="s">
        <v>117</v>
      </c>
      <c r="C157" s="118">
        <v>5901.9400000000005</v>
      </c>
      <c r="D157" s="60">
        <v>4000</v>
      </c>
      <c r="E157" s="60">
        <v>-98.06</v>
      </c>
      <c r="F157" s="64">
        <v>0</v>
      </c>
      <c r="G157" s="64">
        <v>0</v>
      </c>
      <c r="H157" s="64">
        <v>0</v>
      </c>
      <c r="I157" s="64">
        <v>0</v>
      </c>
      <c r="J157" s="113">
        <v>4000</v>
      </c>
      <c r="K157" s="113">
        <v>-2000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316">
        <v>0</v>
      </c>
      <c r="Z157" s="316">
        <v>0</v>
      </c>
      <c r="AA157" s="286">
        <v>8000</v>
      </c>
      <c r="AB157" s="288">
        <v>8000</v>
      </c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</row>
    <row r="158" spans="1:72" s="32" customFormat="1" x14ac:dyDescent="0.3">
      <c r="A158" s="89">
        <v>34312</v>
      </c>
      <c r="B158" s="39" t="s">
        <v>152</v>
      </c>
      <c r="C158" s="118">
        <v>0</v>
      </c>
      <c r="D158" s="60">
        <v>0</v>
      </c>
      <c r="E158" s="60">
        <v>0</v>
      </c>
      <c r="F158" s="64">
        <v>0</v>
      </c>
      <c r="G158" s="64">
        <v>0</v>
      </c>
      <c r="H158" s="64">
        <v>0</v>
      </c>
      <c r="I158" s="64">
        <v>0</v>
      </c>
      <c r="J158" s="113">
        <v>500</v>
      </c>
      <c r="K158" s="113">
        <v>-500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316">
        <v>0</v>
      </c>
      <c r="Z158" s="316">
        <v>0</v>
      </c>
      <c r="AA158" s="286">
        <v>500</v>
      </c>
      <c r="AB158" s="288">
        <v>500</v>
      </c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</row>
    <row r="159" spans="1:72" s="44" customFormat="1" x14ac:dyDescent="0.3">
      <c r="A159" s="88">
        <v>3432</v>
      </c>
      <c r="B159" s="37" t="s">
        <v>63</v>
      </c>
      <c r="C159" s="117">
        <v>26.649999999999977</v>
      </c>
      <c r="D159" s="105">
        <v>0</v>
      </c>
      <c r="E159" s="105">
        <v>0</v>
      </c>
      <c r="F159" s="108">
        <v>0</v>
      </c>
      <c r="G159" s="108">
        <v>0</v>
      </c>
      <c r="H159" s="61">
        <v>0</v>
      </c>
      <c r="I159" s="61">
        <v>0</v>
      </c>
      <c r="J159" s="112">
        <v>500</v>
      </c>
      <c r="K159" s="112">
        <v>-473.35</v>
      </c>
      <c r="L159" s="61">
        <v>0</v>
      </c>
      <c r="M159" s="108">
        <v>0</v>
      </c>
      <c r="N159" s="108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0</v>
      </c>
      <c r="X159" s="61">
        <v>0</v>
      </c>
      <c r="Y159" s="287">
        <v>0</v>
      </c>
      <c r="Z159" s="287">
        <v>0</v>
      </c>
      <c r="AA159" s="314">
        <v>500</v>
      </c>
      <c r="AB159" s="315">
        <v>500</v>
      </c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</row>
    <row r="160" spans="1:72" s="44" customFormat="1" x14ac:dyDescent="0.3">
      <c r="A160" s="88">
        <v>3433</v>
      </c>
      <c r="B160" s="37" t="s">
        <v>51</v>
      </c>
      <c r="C160" s="117">
        <v>10349.949999999999</v>
      </c>
      <c r="D160" s="105">
        <v>0</v>
      </c>
      <c r="E160" s="105">
        <v>0</v>
      </c>
      <c r="F160" s="108">
        <v>0</v>
      </c>
      <c r="G160" s="108">
        <v>0</v>
      </c>
      <c r="H160" s="61">
        <v>0</v>
      </c>
      <c r="I160" s="61">
        <v>0</v>
      </c>
      <c r="J160" s="112">
        <f>J163</f>
        <v>300</v>
      </c>
      <c r="K160" s="112">
        <f>K163</f>
        <v>-299.45</v>
      </c>
      <c r="L160" s="61">
        <v>0</v>
      </c>
      <c r="M160" s="108">
        <f>M161+M162+M163</f>
        <v>19000</v>
      </c>
      <c r="N160" s="108">
        <f>N161+N162+N163</f>
        <v>-8650.6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  <c r="Y160" s="287">
        <v>0</v>
      </c>
      <c r="Z160" s="287">
        <v>0</v>
      </c>
      <c r="AA160" s="314">
        <v>19300</v>
      </c>
      <c r="AB160" s="315">
        <v>19300</v>
      </c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</row>
    <row r="161" spans="1:72" s="33" customFormat="1" x14ac:dyDescent="0.3">
      <c r="A161" s="90">
        <v>34331</v>
      </c>
      <c r="B161" s="41" t="s">
        <v>168</v>
      </c>
      <c r="C161" s="118">
        <v>167.13</v>
      </c>
      <c r="D161" s="106">
        <v>0</v>
      </c>
      <c r="E161" s="106">
        <v>0</v>
      </c>
      <c r="F161" s="109">
        <v>0</v>
      </c>
      <c r="G161" s="109">
        <v>0</v>
      </c>
      <c r="H161" s="63">
        <v>0</v>
      </c>
      <c r="I161" s="63">
        <v>0</v>
      </c>
      <c r="J161" s="114">
        <v>0</v>
      </c>
      <c r="K161" s="114">
        <v>0</v>
      </c>
      <c r="L161" s="63">
        <v>0</v>
      </c>
      <c r="M161" s="109">
        <v>1000</v>
      </c>
      <c r="N161" s="109">
        <v>-832.87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272">
        <v>0</v>
      </c>
      <c r="Z161" s="272">
        <v>0</v>
      </c>
      <c r="AA161" s="286">
        <v>1000</v>
      </c>
      <c r="AB161" s="288">
        <v>1000</v>
      </c>
    </row>
    <row r="162" spans="1:72" s="33" customFormat="1" x14ac:dyDescent="0.3">
      <c r="A162" s="90">
        <v>34332</v>
      </c>
      <c r="B162" s="41" t="s">
        <v>169</v>
      </c>
      <c r="C162" s="118">
        <v>3633.55</v>
      </c>
      <c r="D162" s="106">
        <v>0</v>
      </c>
      <c r="E162" s="106">
        <v>0</v>
      </c>
      <c r="F162" s="109">
        <v>0</v>
      </c>
      <c r="G162" s="109">
        <v>0</v>
      </c>
      <c r="H162" s="63">
        <v>0</v>
      </c>
      <c r="I162" s="63">
        <v>0</v>
      </c>
      <c r="J162" s="114">
        <v>0</v>
      </c>
      <c r="K162" s="114">
        <v>0</v>
      </c>
      <c r="L162" s="63">
        <v>0</v>
      </c>
      <c r="M162" s="109">
        <v>8000</v>
      </c>
      <c r="N162" s="109">
        <v>-4366.45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272">
        <v>0</v>
      </c>
      <c r="Z162" s="272">
        <v>0</v>
      </c>
      <c r="AA162" s="286">
        <v>8000</v>
      </c>
      <c r="AB162" s="288">
        <v>8000</v>
      </c>
    </row>
    <row r="163" spans="1:72" s="31" customFormat="1" ht="19.5" thickBot="1" x14ac:dyDescent="0.35">
      <c r="A163" s="91">
        <v>34339</v>
      </c>
      <c r="B163" s="46" t="s">
        <v>170</v>
      </c>
      <c r="C163" s="116">
        <v>6549.2699999999986</v>
      </c>
      <c r="D163" s="208">
        <v>0</v>
      </c>
      <c r="E163" s="208">
        <v>0</v>
      </c>
      <c r="F163" s="107">
        <v>0</v>
      </c>
      <c r="G163" s="107">
        <v>0</v>
      </c>
      <c r="H163" s="62">
        <v>0</v>
      </c>
      <c r="I163" s="62">
        <v>0</v>
      </c>
      <c r="J163" s="211">
        <v>300</v>
      </c>
      <c r="K163" s="211">
        <v>-299.45</v>
      </c>
      <c r="L163" s="62">
        <v>0</v>
      </c>
      <c r="M163" s="107">
        <v>10000</v>
      </c>
      <c r="N163" s="107">
        <v>-3451.28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2">
        <v>0</v>
      </c>
      <c r="Z163" s="62">
        <v>0</v>
      </c>
      <c r="AA163" s="304">
        <v>10300</v>
      </c>
      <c r="AB163" s="305">
        <v>10300</v>
      </c>
    </row>
    <row r="164" spans="1:72" s="31" customFormat="1" ht="37.5" thickBot="1" x14ac:dyDescent="0.35">
      <c r="A164" s="66">
        <v>372</v>
      </c>
      <c r="B164" s="201" t="s">
        <v>171</v>
      </c>
      <c r="C164" s="191">
        <v>2000</v>
      </c>
      <c r="D164" s="194">
        <v>0</v>
      </c>
      <c r="E164" s="194">
        <v>0</v>
      </c>
      <c r="F164" s="111">
        <v>0</v>
      </c>
      <c r="G164" s="111">
        <v>0</v>
      </c>
      <c r="H164" s="68">
        <v>0</v>
      </c>
      <c r="I164" s="68">
        <v>0</v>
      </c>
      <c r="J164" s="206">
        <f>J167</f>
        <v>2000</v>
      </c>
      <c r="K164" s="206">
        <f>K167</f>
        <v>-2000</v>
      </c>
      <c r="L164" s="68">
        <v>0</v>
      </c>
      <c r="M164" s="111">
        <v>0</v>
      </c>
      <c r="N164" s="111">
        <f>N165</f>
        <v>2000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68">
        <v>0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152">
        <f>AA167</f>
        <v>2000</v>
      </c>
      <c r="AB164" s="153">
        <f>AB167</f>
        <v>2000</v>
      </c>
    </row>
    <row r="165" spans="1:72" s="31" customFormat="1" ht="36.75" x14ac:dyDescent="0.3">
      <c r="A165" s="319">
        <v>3721</v>
      </c>
      <c r="B165" s="320" t="s">
        <v>223</v>
      </c>
      <c r="C165" s="308">
        <v>2000</v>
      </c>
      <c r="D165" s="309">
        <v>0</v>
      </c>
      <c r="E165" s="309">
        <v>0</v>
      </c>
      <c r="F165" s="321">
        <v>0</v>
      </c>
      <c r="G165" s="321">
        <v>0</v>
      </c>
      <c r="H165" s="205">
        <v>0</v>
      </c>
      <c r="I165" s="205">
        <v>0</v>
      </c>
      <c r="J165" s="311">
        <v>0</v>
      </c>
      <c r="K165" s="311">
        <v>0</v>
      </c>
      <c r="L165" s="205">
        <v>0</v>
      </c>
      <c r="M165" s="321">
        <v>0</v>
      </c>
      <c r="N165" s="321">
        <f>N166</f>
        <v>2000</v>
      </c>
      <c r="O165" s="205"/>
      <c r="P165" s="205"/>
      <c r="Q165" s="205">
        <v>0</v>
      </c>
      <c r="R165" s="205">
        <v>0</v>
      </c>
      <c r="S165" s="205">
        <v>0</v>
      </c>
      <c r="T165" s="205">
        <v>0</v>
      </c>
      <c r="U165" s="205">
        <v>0</v>
      </c>
      <c r="V165" s="205">
        <v>0</v>
      </c>
      <c r="W165" s="205">
        <v>0</v>
      </c>
      <c r="X165" s="205">
        <v>0</v>
      </c>
      <c r="Y165" s="205">
        <v>0</v>
      </c>
      <c r="Z165" s="205">
        <v>0</v>
      </c>
      <c r="AA165" s="312">
        <v>0</v>
      </c>
      <c r="AB165" s="313">
        <v>0</v>
      </c>
    </row>
    <row r="166" spans="1:72" s="31" customFormat="1" ht="36.75" x14ac:dyDescent="0.3">
      <c r="A166" s="274">
        <v>37219</v>
      </c>
      <c r="B166" s="273" t="s">
        <v>224</v>
      </c>
      <c r="C166" s="243">
        <v>2000</v>
      </c>
      <c r="D166" s="244">
        <v>0</v>
      </c>
      <c r="E166" s="244">
        <v>0</v>
      </c>
      <c r="F166" s="275">
        <v>0</v>
      </c>
      <c r="G166" s="275">
        <v>0</v>
      </c>
      <c r="H166" s="63">
        <v>0</v>
      </c>
      <c r="I166" s="63">
        <v>0</v>
      </c>
      <c r="J166" s="246">
        <v>0</v>
      </c>
      <c r="K166" s="246">
        <v>0</v>
      </c>
      <c r="L166" s="63">
        <v>0</v>
      </c>
      <c r="M166" s="275">
        <v>0</v>
      </c>
      <c r="N166" s="275">
        <v>2000</v>
      </c>
      <c r="O166" s="63"/>
      <c r="P166" s="63"/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286">
        <v>0</v>
      </c>
      <c r="AB166" s="288">
        <v>0</v>
      </c>
    </row>
    <row r="167" spans="1:72" s="31" customFormat="1" x14ac:dyDescent="0.3">
      <c r="A167" s="88">
        <v>3722</v>
      </c>
      <c r="B167" s="37" t="s">
        <v>172</v>
      </c>
      <c r="C167" s="117">
        <v>0</v>
      </c>
      <c r="D167" s="105">
        <v>0</v>
      </c>
      <c r="E167" s="105">
        <v>0</v>
      </c>
      <c r="F167" s="108">
        <v>0</v>
      </c>
      <c r="G167" s="108">
        <v>0</v>
      </c>
      <c r="H167" s="61">
        <v>0</v>
      </c>
      <c r="I167" s="61">
        <v>0</v>
      </c>
      <c r="J167" s="112">
        <f>J168</f>
        <v>2000</v>
      </c>
      <c r="K167" s="112">
        <f>K168</f>
        <v>-2000</v>
      </c>
      <c r="L167" s="61">
        <v>0</v>
      </c>
      <c r="M167" s="108">
        <v>0</v>
      </c>
      <c r="N167" s="108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1">
        <v>0</v>
      </c>
      <c r="X167" s="61">
        <v>0</v>
      </c>
      <c r="Y167" s="61">
        <v>0</v>
      </c>
      <c r="Z167" s="61">
        <v>0</v>
      </c>
      <c r="AA167" s="117">
        <v>2000</v>
      </c>
      <c r="AB167" s="277">
        <v>2000</v>
      </c>
    </row>
    <row r="168" spans="1:72" s="31" customFormat="1" ht="37.5" thickBot="1" x14ac:dyDescent="0.35">
      <c r="A168" s="91">
        <v>37229</v>
      </c>
      <c r="B168" s="212" t="s">
        <v>173</v>
      </c>
      <c r="C168" s="116">
        <v>0</v>
      </c>
      <c r="D168" s="208">
        <v>0</v>
      </c>
      <c r="E168" s="208">
        <v>0</v>
      </c>
      <c r="F168" s="107">
        <v>0</v>
      </c>
      <c r="G168" s="107">
        <v>0</v>
      </c>
      <c r="H168" s="62">
        <v>0</v>
      </c>
      <c r="I168" s="62">
        <v>0</v>
      </c>
      <c r="J168" s="211">
        <v>2000</v>
      </c>
      <c r="K168" s="211">
        <v>-2000</v>
      </c>
      <c r="L168" s="62">
        <v>0</v>
      </c>
      <c r="M168" s="107">
        <v>0</v>
      </c>
      <c r="N168" s="107">
        <v>0</v>
      </c>
      <c r="O168" s="62">
        <v>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116">
        <v>2000</v>
      </c>
      <c r="AB168" s="276">
        <v>2000</v>
      </c>
    </row>
    <row r="169" spans="1:72" ht="19.5" thickBot="1" x14ac:dyDescent="0.35">
      <c r="A169" s="213">
        <v>4</v>
      </c>
      <c r="B169" s="322"/>
      <c r="C169" s="187">
        <v>151698.94</v>
      </c>
      <c r="D169" s="323">
        <v>0</v>
      </c>
      <c r="E169" s="323">
        <v>0</v>
      </c>
      <c r="F169" s="323">
        <f>F173</f>
        <v>25000</v>
      </c>
      <c r="G169" s="323">
        <f>G173</f>
        <v>-3880</v>
      </c>
      <c r="H169" s="324">
        <v>0</v>
      </c>
      <c r="I169" s="324">
        <v>0</v>
      </c>
      <c r="J169" s="214">
        <f>J170+J173</f>
        <v>126000</v>
      </c>
      <c r="K169" s="214">
        <f>K170+K173</f>
        <v>1078.9400000000005</v>
      </c>
      <c r="L169" s="324">
        <v>0</v>
      </c>
      <c r="M169" s="323">
        <f>M173</f>
        <v>4000</v>
      </c>
      <c r="N169" s="323">
        <f>N173</f>
        <v>-500</v>
      </c>
      <c r="O169" s="324">
        <v>0</v>
      </c>
      <c r="P169" s="324">
        <v>0</v>
      </c>
      <c r="Q169" s="324">
        <v>0</v>
      </c>
      <c r="R169" s="324">
        <v>0</v>
      </c>
      <c r="S169" s="324">
        <v>0</v>
      </c>
      <c r="T169" s="324">
        <v>0</v>
      </c>
      <c r="U169" s="324">
        <v>0</v>
      </c>
      <c r="V169" s="324">
        <v>0</v>
      </c>
      <c r="W169" s="324">
        <v>0</v>
      </c>
      <c r="X169" s="324">
        <v>0</v>
      </c>
      <c r="Y169" s="324">
        <v>0</v>
      </c>
      <c r="Z169" s="324">
        <v>0</v>
      </c>
      <c r="AA169" s="299">
        <v>155000</v>
      </c>
      <c r="AB169" s="300">
        <v>155000</v>
      </c>
    </row>
    <row r="170" spans="1:72" ht="55.5" thickBot="1" x14ac:dyDescent="0.35">
      <c r="A170" s="66">
        <v>41</v>
      </c>
      <c r="B170" s="216" t="s">
        <v>62</v>
      </c>
      <c r="C170" s="191">
        <v>6000</v>
      </c>
      <c r="D170" s="111">
        <v>0</v>
      </c>
      <c r="E170" s="111">
        <v>0</v>
      </c>
      <c r="F170" s="111">
        <v>0</v>
      </c>
      <c r="G170" s="111">
        <v>0</v>
      </c>
      <c r="H170" s="68">
        <v>0</v>
      </c>
      <c r="I170" s="68">
        <v>0</v>
      </c>
      <c r="J170" s="206">
        <f>J171</f>
        <v>10000</v>
      </c>
      <c r="K170" s="206">
        <f>K171</f>
        <v>-4000</v>
      </c>
      <c r="L170" s="68">
        <v>0</v>
      </c>
      <c r="M170" s="111">
        <v>0</v>
      </c>
      <c r="N170" s="111">
        <v>0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0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152">
        <v>10000</v>
      </c>
      <c r="AB170" s="153">
        <v>10000</v>
      </c>
    </row>
    <row r="171" spans="1:72" ht="19.5" thickBot="1" x14ac:dyDescent="0.35">
      <c r="A171" s="66">
        <v>412</v>
      </c>
      <c r="B171" s="217" t="s">
        <v>60</v>
      </c>
      <c r="C171" s="191">
        <v>6000</v>
      </c>
      <c r="D171" s="111">
        <v>0</v>
      </c>
      <c r="E171" s="111">
        <v>0</v>
      </c>
      <c r="F171" s="111">
        <v>0</v>
      </c>
      <c r="G171" s="111">
        <v>0</v>
      </c>
      <c r="H171" s="68">
        <v>0</v>
      </c>
      <c r="I171" s="68">
        <v>0</v>
      </c>
      <c r="J171" s="218">
        <f>J172</f>
        <v>10000</v>
      </c>
      <c r="K171" s="218">
        <f>K172</f>
        <v>-4000</v>
      </c>
      <c r="L171" s="68">
        <v>0</v>
      </c>
      <c r="M171" s="111">
        <v>0</v>
      </c>
      <c r="N171" s="111">
        <v>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152">
        <v>10000</v>
      </c>
      <c r="AB171" s="153">
        <v>10000</v>
      </c>
    </row>
    <row r="172" spans="1:72" ht="19.5" thickBot="1" x14ac:dyDescent="0.35">
      <c r="A172" s="219">
        <v>4124</v>
      </c>
      <c r="B172" s="220" t="s">
        <v>61</v>
      </c>
      <c r="C172" s="221">
        <v>6000</v>
      </c>
      <c r="D172" s="222">
        <v>0</v>
      </c>
      <c r="E172" s="222">
        <v>0</v>
      </c>
      <c r="F172" s="222">
        <v>0</v>
      </c>
      <c r="G172" s="222">
        <v>0</v>
      </c>
      <c r="H172" s="223">
        <v>0</v>
      </c>
      <c r="I172" s="223">
        <v>0</v>
      </c>
      <c r="J172" s="224">
        <v>10000</v>
      </c>
      <c r="K172" s="224">
        <v>-4000</v>
      </c>
      <c r="L172" s="223">
        <v>0</v>
      </c>
      <c r="M172" s="222">
        <v>0</v>
      </c>
      <c r="N172" s="222">
        <v>0</v>
      </c>
      <c r="O172" s="223">
        <v>0</v>
      </c>
      <c r="P172" s="223">
        <v>0</v>
      </c>
      <c r="Q172" s="223">
        <v>0</v>
      </c>
      <c r="R172" s="223">
        <v>0</v>
      </c>
      <c r="S172" s="223">
        <v>0</v>
      </c>
      <c r="T172" s="223">
        <v>0</v>
      </c>
      <c r="U172" s="223">
        <v>0</v>
      </c>
      <c r="V172" s="223">
        <v>0</v>
      </c>
      <c r="W172" s="223">
        <v>0</v>
      </c>
      <c r="X172" s="223">
        <v>0</v>
      </c>
      <c r="Y172" s="223">
        <v>0</v>
      </c>
      <c r="Z172" s="223">
        <v>0</v>
      </c>
      <c r="AA172" s="325">
        <v>10000</v>
      </c>
      <c r="AB172" s="326">
        <v>10000</v>
      </c>
    </row>
    <row r="173" spans="1:72" ht="55.5" thickBot="1" x14ac:dyDescent="0.35">
      <c r="A173" s="66">
        <v>42</v>
      </c>
      <c r="B173" s="225" t="s">
        <v>19</v>
      </c>
      <c r="C173" s="191">
        <v>145698.94</v>
      </c>
      <c r="D173" s="111">
        <v>0</v>
      </c>
      <c r="E173" s="111">
        <v>0</v>
      </c>
      <c r="F173" s="111">
        <f>F174</f>
        <v>25000</v>
      </c>
      <c r="G173" s="111">
        <f>G174</f>
        <v>-3880</v>
      </c>
      <c r="H173" s="68">
        <v>0</v>
      </c>
      <c r="I173" s="68">
        <v>0</v>
      </c>
      <c r="J173" s="206">
        <f>J174+J191</f>
        <v>116000</v>
      </c>
      <c r="K173" s="206">
        <f>K174+K191</f>
        <v>5078.9400000000005</v>
      </c>
      <c r="L173" s="68">
        <v>0</v>
      </c>
      <c r="M173" s="111">
        <f>M191</f>
        <v>4000</v>
      </c>
      <c r="N173" s="111">
        <f>N191</f>
        <v>-500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68">
        <v>0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152">
        <v>145000</v>
      </c>
      <c r="AB173" s="153">
        <v>145000</v>
      </c>
    </row>
    <row r="174" spans="1:72" s="32" customFormat="1" ht="19.5" thickBot="1" x14ac:dyDescent="0.35">
      <c r="A174" s="327">
        <v>422</v>
      </c>
      <c r="B174" s="328" t="s">
        <v>20</v>
      </c>
      <c r="C174" s="329">
        <v>125247.33</v>
      </c>
      <c r="D174" s="330">
        <v>0</v>
      </c>
      <c r="E174" s="330">
        <v>0</v>
      </c>
      <c r="F174" s="330">
        <f>F187</f>
        <v>25000</v>
      </c>
      <c r="G174" s="330">
        <f>G187</f>
        <v>-3880</v>
      </c>
      <c r="H174" s="331">
        <v>0</v>
      </c>
      <c r="I174" s="331">
        <v>0</v>
      </c>
      <c r="J174" s="332">
        <f>J175+J179+J183+J187+J189</f>
        <v>102000</v>
      </c>
      <c r="K174" s="332">
        <f>K175+K179+K183+K187+K189</f>
        <v>2127.33</v>
      </c>
      <c r="L174" s="331">
        <v>0</v>
      </c>
      <c r="M174" s="330">
        <v>0</v>
      </c>
      <c r="N174" s="330">
        <v>0</v>
      </c>
      <c r="O174" s="331">
        <v>0</v>
      </c>
      <c r="P174" s="331">
        <v>0</v>
      </c>
      <c r="Q174" s="331">
        <v>0</v>
      </c>
      <c r="R174" s="331">
        <v>0</v>
      </c>
      <c r="S174" s="331">
        <v>0</v>
      </c>
      <c r="T174" s="331">
        <v>0</v>
      </c>
      <c r="U174" s="331">
        <v>0</v>
      </c>
      <c r="V174" s="331">
        <v>0</v>
      </c>
      <c r="W174" s="331">
        <v>0</v>
      </c>
      <c r="X174" s="331">
        <v>0</v>
      </c>
      <c r="Y174" s="331">
        <v>0</v>
      </c>
      <c r="Z174" s="331">
        <v>0</v>
      </c>
      <c r="AA174" s="333">
        <v>127000</v>
      </c>
      <c r="AB174" s="334">
        <v>127000</v>
      </c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</row>
    <row r="175" spans="1:72" s="36" customFormat="1" x14ac:dyDescent="0.3">
      <c r="A175" s="195">
        <v>4221</v>
      </c>
      <c r="B175" s="226" t="s">
        <v>46</v>
      </c>
      <c r="C175" s="197">
        <v>18060.29</v>
      </c>
      <c r="D175" s="204">
        <v>0</v>
      </c>
      <c r="E175" s="204">
        <v>0</v>
      </c>
      <c r="F175" s="204">
        <v>0</v>
      </c>
      <c r="G175" s="204">
        <v>0</v>
      </c>
      <c r="H175" s="205">
        <v>0</v>
      </c>
      <c r="I175" s="205">
        <v>0</v>
      </c>
      <c r="J175" s="200">
        <f>J176+J177+J178</f>
        <v>15000</v>
      </c>
      <c r="K175" s="200">
        <f>K176+K177+K178</f>
        <v>3060.29</v>
      </c>
      <c r="L175" s="205">
        <v>0</v>
      </c>
      <c r="M175" s="204">
        <v>0</v>
      </c>
      <c r="N175" s="204">
        <v>0</v>
      </c>
      <c r="O175" s="205">
        <v>0</v>
      </c>
      <c r="P175" s="205">
        <v>0</v>
      </c>
      <c r="Q175" s="205">
        <v>0</v>
      </c>
      <c r="R175" s="205">
        <v>0</v>
      </c>
      <c r="S175" s="205">
        <v>0</v>
      </c>
      <c r="T175" s="205">
        <v>0</v>
      </c>
      <c r="U175" s="205">
        <v>0</v>
      </c>
      <c r="V175" s="205">
        <v>0</v>
      </c>
      <c r="W175" s="205">
        <v>0</v>
      </c>
      <c r="X175" s="205">
        <v>0</v>
      </c>
      <c r="Y175" s="205">
        <v>0</v>
      </c>
      <c r="Z175" s="205">
        <v>0</v>
      </c>
      <c r="AA175" s="312">
        <v>15000</v>
      </c>
      <c r="AB175" s="313">
        <v>15000</v>
      </c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</row>
    <row r="176" spans="1:72" x14ac:dyDescent="0.3">
      <c r="A176" s="97">
        <v>42211</v>
      </c>
      <c r="B176" s="98" t="s">
        <v>121</v>
      </c>
      <c r="C176" s="118">
        <v>5929.5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113">
        <v>5000</v>
      </c>
      <c r="K176" s="113">
        <v>929.5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  <c r="U176" s="94">
        <v>0</v>
      </c>
      <c r="V176" s="94">
        <v>0</v>
      </c>
      <c r="W176" s="94">
        <v>0</v>
      </c>
      <c r="X176" s="94">
        <v>0</v>
      </c>
      <c r="Y176" s="94">
        <v>0</v>
      </c>
      <c r="Z176" s="94">
        <v>0</v>
      </c>
      <c r="AA176" s="286">
        <v>5000</v>
      </c>
      <c r="AB176" s="288">
        <v>5000</v>
      </c>
    </row>
    <row r="177" spans="1:72" x14ac:dyDescent="0.3">
      <c r="A177" s="97">
        <v>42212</v>
      </c>
      <c r="B177" s="98" t="s">
        <v>139</v>
      </c>
      <c r="C177" s="118">
        <v>5930.74</v>
      </c>
      <c r="D177" s="94">
        <v>0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  <c r="J177" s="113">
        <v>5000</v>
      </c>
      <c r="K177" s="113">
        <v>930.74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4">
        <v>0</v>
      </c>
      <c r="V177" s="94">
        <v>0</v>
      </c>
      <c r="W177" s="94">
        <v>0</v>
      </c>
      <c r="X177" s="94">
        <v>0</v>
      </c>
      <c r="Y177" s="94">
        <v>0</v>
      </c>
      <c r="Z177" s="94">
        <v>0</v>
      </c>
      <c r="AA177" s="286">
        <v>5000</v>
      </c>
      <c r="AB177" s="288">
        <v>5000</v>
      </c>
    </row>
    <row r="178" spans="1:72" x14ac:dyDescent="0.3">
      <c r="A178" s="97">
        <v>42219</v>
      </c>
      <c r="B178" s="98" t="s">
        <v>122</v>
      </c>
      <c r="C178" s="118">
        <v>6200.05</v>
      </c>
      <c r="D178" s="94">
        <v>0</v>
      </c>
      <c r="E178" s="94">
        <v>0</v>
      </c>
      <c r="F178" s="94">
        <v>0</v>
      </c>
      <c r="G178" s="94">
        <v>0</v>
      </c>
      <c r="H178" s="94">
        <v>0</v>
      </c>
      <c r="I178" s="94">
        <v>0</v>
      </c>
      <c r="J178" s="113">
        <v>5000</v>
      </c>
      <c r="K178" s="113">
        <v>1200.05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  <c r="U178" s="94">
        <v>0</v>
      </c>
      <c r="V178" s="94">
        <v>0</v>
      </c>
      <c r="W178" s="94">
        <v>0</v>
      </c>
      <c r="X178" s="94">
        <v>0</v>
      </c>
      <c r="Y178" s="94">
        <v>0</v>
      </c>
      <c r="Z178" s="94">
        <v>0</v>
      </c>
      <c r="AA178" s="286">
        <v>5000</v>
      </c>
      <c r="AB178" s="288">
        <v>5000</v>
      </c>
    </row>
    <row r="179" spans="1:72" s="36" customFormat="1" x14ac:dyDescent="0.3">
      <c r="A179" s="88">
        <v>4222</v>
      </c>
      <c r="B179" s="47" t="s">
        <v>47</v>
      </c>
      <c r="C179" s="117">
        <v>10789.04</v>
      </c>
      <c r="D179" s="108">
        <v>0</v>
      </c>
      <c r="E179" s="108">
        <v>0</v>
      </c>
      <c r="F179" s="108">
        <v>0</v>
      </c>
      <c r="G179" s="108">
        <v>0</v>
      </c>
      <c r="H179" s="61">
        <v>0</v>
      </c>
      <c r="I179" s="61">
        <v>0</v>
      </c>
      <c r="J179" s="112">
        <f>J180+J181+J182</f>
        <v>14000</v>
      </c>
      <c r="K179" s="112">
        <f>K180+K181+K182</f>
        <v>-3210.96</v>
      </c>
      <c r="L179" s="61">
        <v>0</v>
      </c>
      <c r="M179" s="108">
        <v>0</v>
      </c>
      <c r="N179" s="108">
        <v>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0</v>
      </c>
      <c r="X179" s="61">
        <v>0</v>
      </c>
      <c r="Y179" s="61">
        <v>0</v>
      </c>
      <c r="Z179" s="61">
        <v>0</v>
      </c>
      <c r="AA179" s="314">
        <v>14000</v>
      </c>
      <c r="AB179" s="315">
        <v>14000</v>
      </c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</row>
    <row r="180" spans="1:72" s="31" customFormat="1" x14ac:dyDescent="0.3">
      <c r="A180" s="90">
        <v>42221</v>
      </c>
      <c r="B180" s="48" t="s">
        <v>146</v>
      </c>
      <c r="C180" s="118">
        <v>0</v>
      </c>
      <c r="D180" s="109">
        <v>0</v>
      </c>
      <c r="E180" s="109">
        <v>0</v>
      </c>
      <c r="F180" s="109">
        <v>0</v>
      </c>
      <c r="G180" s="109">
        <v>0</v>
      </c>
      <c r="H180" s="63">
        <v>0</v>
      </c>
      <c r="I180" s="63">
        <v>0</v>
      </c>
      <c r="J180" s="114">
        <v>5000</v>
      </c>
      <c r="K180" s="114">
        <v>-5000</v>
      </c>
      <c r="L180" s="63">
        <v>0</v>
      </c>
      <c r="M180" s="109">
        <v>0</v>
      </c>
      <c r="N180" s="109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286">
        <v>5000</v>
      </c>
      <c r="AB180" s="288">
        <v>5000</v>
      </c>
    </row>
    <row r="181" spans="1:72" s="31" customFormat="1" x14ac:dyDescent="0.3">
      <c r="A181" s="90">
        <v>42222</v>
      </c>
      <c r="B181" s="48" t="s">
        <v>143</v>
      </c>
      <c r="C181" s="118">
        <v>0</v>
      </c>
      <c r="D181" s="109">
        <v>0</v>
      </c>
      <c r="E181" s="109">
        <v>0</v>
      </c>
      <c r="F181" s="109">
        <v>0</v>
      </c>
      <c r="G181" s="109">
        <v>0</v>
      </c>
      <c r="H181" s="63">
        <v>0</v>
      </c>
      <c r="I181" s="63">
        <v>0</v>
      </c>
      <c r="J181" s="113">
        <v>4000</v>
      </c>
      <c r="K181" s="113">
        <v>-4000</v>
      </c>
      <c r="L181" s="63">
        <v>0</v>
      </c>
      <c r="M181" s="109">
        <v>0</v>
      </c>
      <c r="N181" s="109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286">
        <v>4000</v>
      </c>
      <c r="AB181" s="288">
        <v>4000</v>
      </c>
    </row>
    <row r="182" spans="1:72" s="31" customFormat="1" x14ac:dyDescent="0.3">
      <c r="A182" s="90">
        <v>42229</v>
      </c>
      <c r="B182" s="48" t="s">
        <v>147</v>
      </c>
      <c r="C182" s="118">
        <v>10789.04</v>
      </c>
      <c r="D182" s="109">
        <v>0</v>
      </c>
      <c r="E182" s="109">
        <v>0</v>
      </c>
      <c r="F182" s="109">
        <v>0</v>
      </c>
      <c r="G182" s="109">
        <v>0</v>
      </c>
      <c r="H182" s="63">
        <v>0</v>
      </c>
      <c r="I182" s="63">
        <v>0</v>
      </c>
      <c r="J182" s="114">
        <v>5000</v>
      </c>
      <c r="K182" s="114">
        <v>5789.04</v>
      </c>
      <c r="L182" s="63">
        <v>0</v>
      </c>
      <c r="M182" s="109">
        <v>0</v>
      </c>
      <c r="N182" s="109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286">
        <v>5000</v>
      </c>
      <c r="AB182" s="288">
        <v>5000</v>
      </c>
    </row>
    <row r="183" spans="1:72" s="36" customFormat="1" x14ac:dyDescent="0.3">
      <c r="A183" s="88">
        <v>4223</v>
      </c>
      <c r="B183" s="47" t="s">
        <v>54</v>
      </c>
      <c r="C183" s="117">
        <v>8899</v>
      </c>
      <c r="D183" s="108">
        <v>0</v>
      </c>
      <c r="E183" s="108">
        <v>0</v>
      </c>
      <c r="F183" s="108">
        <v>0</v>
      </c>
      <c r="G183" s="108">
        <v>0</v>
      </c>
      <c r="H183" s="61">
        <v>0</v>
      </c>
      <c r="I183" s="61">
        <v>0</v>
      </c>
      <c r="J183" s="112">
        <f>J184+J185+J186</f>
        <v>15000</v>
      </c>
      <c r="K183" s="112">
        <f>K184+K185+K186</f>
        <v>-6101</v>
      </c>
      <c r="L183" s="61">
        <v>0</v>
      </c>
      <c r="M183" s="108">
        <v>0</v>
      </c>
      <c r="N183" s="108">
        <v>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1">
        <v>0</v>
      </c>
      <c r="Y183" s="61">
        <v>0</v>
      </c>
      <c r="Z183" s="61">
        <v>0</v>
      </c>
      <c r="AA183" s="314">
        <v>15000</v>
      </c>
      <c r="AB183" s="315">
        <v>15000</v>
      </c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</row>
    <row r="184" spans="1:72" s="31" customFormat="1" x14ac:dyDescent="0.3">
      <c r="A184" s="90">
        <v>42231</v>
      </c>
      <c r="B184" s="48" t="s">
        <v>140</v>
      </c>
      <c r="C184" s="118">
        <v>8899</v>
      </c>
      <c r="D184" s="109">
        <v>0</v>
      </c>
      <c r="E184" s="109">
        <v>0</v>
      </c>
      <c r="F184" s="109">
        <v>0</v>
      </c>
      <c r="G184" s="109">
        <v>0</v>
      </c>
      <c r="H184" s="63">
        <v>0</v>
      </c>
      <c r="I184" s="63">
        <v>0</v>
      </c>
      <c r="J184" s="113">
        <v>5000</v>
      </c>
      <c r="K184" s="113">
        <v>3899</v>
      </c>
      <c r="L184" s="63">
        <v>0</v>
      </c>
      <c r="M184" s="109">
        <v>0</v>
      </c>
      <c r="N184" s="109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286">
        <v>5000</v>
      </c>
      <c r="AB184" s="288">
        <v>5000</v>
      </c>
    </row>
    <row r="185" spans="1:72" s="31" customFormat="1" x14ac:dyDescent="0.3">
      <c r="A185" s="90">
        <v>42232</v>
      </c>
      <c r="B185" s="48" t="s">
        <v>148</v>
      </c>
      <c r="C185" s="118">
        <v>0</v>
      </c>
      <c r="D185" s="109">
        <v>0</v>
      </c>
      <c r="E185" s="109">
        <v>0</v>
      </c>
      <c r="F185" s="109">
        <v>0</v>
      </c>
      <c r="G185" s="109">
        <v>0</v>
      </c>
      <c r="H185" s="63">
        <v>0</v>
      </c>
      <c r="I185" s="63">
        <v>0</v>
      </c>
      <c r="J185" s="113">
        <v>5000</v>
      </c>
      <c r="K185" s="113">
        <v>-5000</v>
      </c>
      <c r="L185" s="63">
        <v>0</v>
      </c>
      <c r="M185" s="109">
        <v>0</v>
      </c>
      <c r="N185" s="109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286">
        <v>5000</v>
      </c>
      <c r="AB185" s="288">
        <v>5000</v>
      </c>
    </row>
    <row r="186" spans="1:72" x14ac:dyDescent="0.3">
      <c r="A186" s="97">
        <v>42239</v>
      </c>
      <c r="B186" s="98" t="s">
        <v>123</v>
      </c>
      <c r="C186" s="118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113">
        <v>5000</v>
      </c>
      <c r="K186" s="113">
        <v>-5000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  <c r="U186" s="94">
        <v>0</v>
      </c>
      <c r="V186" s="94">
        <v>0</v>
      </c>
      <c r="W186" s="94">
        <v>0</v>
      </c>
      <c r="X186" s="94">
        <v>0</v>
      </c>
      <c r="Y186" s="94">
        <v>0</v>
      </c>
      <c r="Z186" s="94">
        <v>0</v>
      </c>
      <c r="AA186" s="286">
        <v>5000</v>
      </c>
      <c r="AB186" s="288">
        <v>5000</v>
      </c>
    </row>
    <row r="187" spans="1:72" s="36" customFormat="1" x14ac:dyDescent="0.3">
      <c r="A187" s="88">
        <v>4226</v>
      </c>
      <c r="B187" s="47" t="s">
        <v>48</v>
      </c>
      <c r="C187" s="117">
        <v>87499</v>
      </c>
      <c r="D187" s="108">
        <v>0</v>
      </c>
      <c r="E187" s="108">
        <v>0</v>
      </c>
      <c r="F187" s="108">
        <f>F188</f>
        <v>25000</v>
      </c>
      <c r="G187" s="108">
        <f>G188</f>
        <v>-3880</v>
      </c>
      <c r="H187" s="61">
        <v>0</v>
      </c>
      <c r="I187" s="61">
        <v>0</v>
      </c>
      <c r="J187" s="112">
        <f>J188</f>
        <v>50000</v>
      </c>
      <c r="K187" s="112">
        <f>K188</f>
        <v>16379</v>
      </c>
      <c r="L187" s="61">
        <v>0</v>
      </c>
      <c r="M187" s="108">
        <v>0</v>
      </c>
      <c r="N187" s="108"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314">
        <v>75000</v>
      </c>
      <c r="AB187" s="315">
        <v>75000</v>
      </c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</row>
    <row r="188" spans="1:72" x14ac:dyDescent="0.3">
      <c r="A188" s="97">
        <v>42262</v>
      </c>
      <c r="B188" s="98" t="s">
        <v>124</v>
      </c>
      <c r="C188" s="118">
        <v>87499</v>
      </c>
      <c r="D188" s="94">
        <v>0</v>
      </c>
      <c r="E188" s="94">
        <v>0</v>
      </c>
      <c r="F188" s="94">
        <v>25000</v>
      </c>
      <c r="G188" s="94">
        <v>-3880</v>
      </c>
      <c r="H188" s="94">
        <v>0</v>
      </c>
      <c r="I188" s="94">
        <v>0</v>
      </c>
      <c r="J188" s="113">
        <v>50000</v>
      </c>
      <c r="K188" s="113">
        <v>16379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  <c r="U188" s="94">
        <v>0</v>
      </c>
      <c r="V188" s="94">
        <v>0</v>
      </c>
      <c r="W188" s="94">
        <v>0</v>
      </c>
      <c r="X188" s="94">
        <v>0</v>
      </c>
      <c r="Y188" s="94">
        <v>0</v>
      </c>
      <c r="Z188" s="94">
        <v>0</v>
      </c>
      <c r="AA188" s="286">
        <v>75000</v>
      </c>
      <c r="AB188" s="288">
        <v>75000</v>
      </c>
    </row>
    <row r="189" spans="1:72" s="36" customFormat="1" x14ac:dyDescent="0.3">
      <c r="A189" s="88">
        <v>4227</v>
      </c>
      <c r="B189" s="47" t="s">
        <v>49</v>
      </c>
      <c r="C189" s="117">
        <v>0</v>
      </c>
      <c r="D189" s="108">
        <v>0</v>
      </c>
      <c r="E189" s="108">
        <v>0</v>
      </c>
      <c r="F189" s="108">
        <v>0</v>
      </c>
      <c r="G189" s="108">
        <v>0</v>
      </c>
      <c r="H189" s="61">
        <v>0</v>
      </c>
      <c r="I189" s="61">
        <v>0</v>
      </c>
      <c r="J189" s="112">
        <f>J190</f>
        <v>8000</v>
      </c>
      <c r="K189" s="112">
        <f>K190</f>
        <v>-8000</v>
      </c>
      <c r="L189" s="61">
        <v>0</v>
      </c>
      <c r="M189" s="108">
        <v>0</v>
      </c>
      <c r="N189" s="108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0</v>
      </c>
      <c r="X189" s="61">
        <v>0</v>
      </c>
      <c r="Y189" s="61">
        <v>0</v>
      </c>
      <c r="Z189" s="61">
        <v>0</v>
      </c>
      <c r="AA189" s="314">
        <v>8000</v>
      </c>
      <c r="AB189" s="315">
        <v>8000</v>
      </c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</row>
    <row r="190" spans="1:72" s="36" customFormat="1" ht="19.5" thickBot="1" x14ac:dyDescent="0.35">
      <c r="A190" s="91">
        <v>42273</v>
      </c>
      <c r="B190" s="228" t="s">
        <v>157</v>
      </c>
      <c r="C190" s="116">
        <v>0</v>
      </c>
      <c r="D190" s="107">
        <v>0</v>
      </c>
      <c r="E190" s="107">
        <v>0</v>
      </c>
      <c r="F190" s="107">
        <v>0</v>
      </c>
      <c r="G190" s="107">
        <v>0</v>
      </c>
      <c r="H190" s="62">
        <v>0</v>
      </c>
      <c r="I190" s="62">
        <v>0</v>
      </c>
      <c r="J190" s="211">
        <v>8000</v>
      </c>
      <c r="K190" s="211">
        <v>-8000</v>
      </c>
      <c r="L190" s="62">
        <v>0</v>
      </c>
      <c r="M190" s="107">
        <v>0</v>
      </c>
      <c r="N190" s="107">
        <v>0</v>
      </c>
      <c r="O190" s="62">
        <v>0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62">
        <v>0</v>
      </c>
      <c r="Y190" s="62">
        <v>0</v>
      </c>
      <c r="Z190" s="62">
        <v>0</v>
      </c>
      <c r="AA190" s="304">
        <v>8000</v>
      </c>
      <c r="AB190" s="305">
        <v>8000</v>
      </c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</row>
    <row r="191" spans="1:72" s="32" customFormat="1" ht="19.5" thickBot="1" x14ac:dyDescent="0.35">
      <c r="A191" s="66">
        <v>424</v>
      </c>
      <c r="B191" s="227" t="s">
        <v>21</v>
      </c>
      <c r="C191" s="191">
        <v>20451.61</v>
      </c>
      <c r="D191" s="111">
        <v>0</v>
      </c>
      <c r="E191" s="111">
        <v>0</v>
      </c>
      <c r="F191" s="111">
        <v>0</v>
      </c>
      <c r="G191" s="111">
        <v>0</v>
      </c>
      <c r="H191" s="68">
        <v>0</v>
      </c>
      <c r="I191" s="68">
        <v>0</v>
      </c>
      <c r="J191" s="206">
        <f>J192</f>
        <v>14000</v>
      </c>
      <c r="K191" s="206">
        <f>K192</f>
        <v>2951.61</v>
      </c>
      <c r="L191" s="68">
        <v>0</v>
      </c>
      <c r="M191" s="111">
        <f>M192</f>
        <v>4000</v>
      </c>
      <c r="N191" s="111">
        <f>N192</f>
        <v>-500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152">
        <v>18000</v>
      </c>
      <c r="AB191" s="153">
        <v>18000</v>
      </c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</row>
    <row r="192" spans="1:72" s="44" customFormat="1" x14ac:dyDescent="0.3">
      <c r="A192" s="195">
        <v>4241</v>
      </c>
      <c r="B192" s="226" t="s">
        <v>50</v>
      </c>
      <c r="C192" s="197">
        <v>20451.61</v>
      </c>
      <c r="D192" s="229">
        <v>0</v>
      </c>
      <c r="E192" s="229">
        <v>0</v>
      </c>
      <c r="F192" s="229">
        <v>0</v>
      </c>
      <c r="G192" s="229">
        <v>0</v>
      </c>
      <c r="H192" s="230">
        <v>0</v>
      </c>
      <c r="I192" s="230">
        <v>0</v>
      </c>
      <c r="J192" s="200">
        <f>J193</f>
        <v>14000</v>
      </c>
      <c r="K192" s="200">
        <f>K193</f>
        <v>2951.61</v>
      </c>
      <c r="L192" s="230">
        <v>0</v>
      </c>
      <c r="M192" s="229">
        <f>M193</f>
        <v>4000</v>
      </c>
      <c r="N192" s="229">
        <f>N193</f>
        <v>-500</v>
      </c>
      <c r="O192" s="230">
        <v>0</v>
      </c>
      <c r="P192" s="230">
        <v>0</v>
      </c>
      <c r="Q192" s="230">
        <v>0</v>
      </c>
      <c r="R192" s="230">
        <v>0</v>
      </c>
      <c r="S192" s="230">
        <v>0</v>
      </c>
      <c r="T192" s="230">
        <v>0</v>
      </c>
      <c r="U192" s="230">
        <v>0</v>
      </c>
      <c r="V192" s="230">
        <v>0</v>
      </c>
      <c r="W192" s="230">
        <v>0</v>
      </c>
      <c r="X192" s="230">
        <v>0</v>
      </c>
      <c r="Y192" s="205">
        <v>0</v>
      </c>
      <c r="Z192" s="205">
        <v>0</v>
      </c>
      <c r="AA192" s="312">
        <v>18000</v>
      </c>
      <c r="AB192" s="313">
        <v>18000</v>
      </c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</row>
    <row r="193" spans="1:72" s="33" customFormat="1" x14ac:dyDescent="0.3">
      <c r="A193" s="90">
        <v>42411</v>
      </c>
      <c r="B193" s="48" t="s">
        <v>50</v>
      </c>
      <c r="C193" s="119">
        <v>20451.61</v>
      </c>
      <c r="D193" s="109">
        <v>0</v>
      </c>
      <c r="E193" s="109">
        <v>0</v>
      </c>
      <c r="F193" s="109">
        <v>0</v>
      </c>
      <c r="G193" s="109">
        <v>0</v>
      </c>
      <c r="H193" s="63">
        <v>0</v>
      </c>
      <c r="I193" s="63">
        <v>0</v>
      </c>
      <c r="J193" s="113">
        <v>14000</v>
      </c>
      <c r="K193" s="113">
        <v>2951.61</v>
      </c>
      <c r="L193" s="63">
        <v>0</v>
      </c>
      <c r="M193" s="109">
        <v>4000</v>
      </c>
      <c r="N193" s="109">
        <v>-500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v>0</v>
      </c>
      <c r="W193" s="63">
        <v>0</v>
      </c>
      <c r="X193" s="63">
        <v>0</v>
      </c>
      <c r="Y193" s="63">
        <v>0</v>
      </c>
      <c r="Z193" s="63">
        <v>0</v>
      </c>
      <c r="AA193" s="286">
        <v>18000</v>
      </c>
      <c r="AB193" s="288">
        <v>18000</v>
      </c>
    </row>
    <row r="194" spans="1:72" s="36" customFormat="1" x14ac:dyDescent="0.3">
      <c r="A194" s="88">
        <v>4242</v>
      </c>
      <c r="B194" s="47" t="s">
        <v>66</v>
      </c>
      <c r="C194" s="117">
        <v>0</v>
      </c>
      <c r="D194" s="108">
        <v>0</v>
      </c>
      <c r="E194" s="108">
        <v>0</v>
      </c>
      <c r="F194" s="108">
        <v>0</v>
      </c>
      <c r="G194" s="108">
        <v>0</v>
      </c>
      <c r="H194" s="61">
        <v>0</v>
      </c>
      <c r="I194" s="61">
        <v>0</v>
      </c>
      <c r="J194" s="112">
        <v>0</v>
      </c>
      <c r="K194" s="112">
        <v>0</v>
      </c>
      <c r="L194" s="61">
        <v>0</v>
      </c>
      <c r="M194" s="108">
        <v>0</v>
      </c>
      <c r="N194" s="108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0</v>
      </c>
      <c r="W194" s="61">
        <v>0</v>
      </c>
      <c r="X194" s="61">
        <v>0</v>
      </c>
      <c r="Y194" s="61">
        <v>0</v>
      </c>
      <c r="Z194" s="61">
        <v>0</v>
      </c>
      <c r="AA194" s="314">
        <v>0</v>
      </c>
      <c r="AB194" s="315">
        <v>0</v>
      </c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</row>
    <row r="195" spans="1:72" ht="19.5" thickBot="1" x14ac:dyDescent="0.35">
      <c r="A195" s="87">
        <v>42421</v>
      </c>
      <c r="B195" s="231" t="s">
        <v>125</v>
      </c>
      <c r="C195" s="116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115">
        <v>0</v>
      </c>
      <c r="K195" s="115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0</v>
      </c>
      <c r="V195" s="65">
        <v>0</v>
      </c>
      <c r="W195" s="65">
        <v>0</v>
      </c>
      <c r="X195" s="65">
        <v>0</v>
      </c>
      <c r="Y195" s="65">
        <v>0</v>
      </c>
      <c r="Z195" s="65">
        <v>0</v>
      </c>
      <c r="AA195" s="304">
        <v>0</v>
      </c>
      <c r="AB195" s="305">
        <v>0</v>
      </c>
    </row>
    <row r="196" spans="1:72" s="32" customFormat="1" ht="19.5" thickBot="1" x14ac:dyDescent="0.35">
      <c r="A196" s="66">
        <v>426</v>
      </c>
      <c r="B196" s="227" t="s">
        <v>26</v>
      </c>
      <c r="C196" s="191">
        <v>0</v>
      </c>
      <c r="D196" s="111">
        <v>0</v>
      </c>
      <c r="E196" s="111">
        <v>0</v>
      </c>
      <c r="F196" s="111">
        <v>0</v>
      </c>
      <c r="G196" s="111">
        <v>0</v>
      </c>
      <c r="H196" s="68">
        <v>0</v>
      </c>
      <c r="I196" s="68">
        <v>0</v>
      </c>
      <c r="J196" s="206">
        <v>0</v>
      </c>
      <c r="K196" s="206">
        <v>0</v>
      </c>
      <c r="L196" s="68">
        <v>0</v>
      </c>
      <c r="M196" s="111">
        <v>0</v>
      </c>
      <c r="N196" s="111">
        <v>0</v>
      </c>
      <c r="O196" s="68">
        <v>0</v>
      </c>
      <c r="P196" s="68">
        <v>0</v>
      </c>
      <c r="Q196" s="68">
        <v>0</v>
      </c>
      <c r="R196" s="68">
        <v>0</v>
      </c>
      <c r="S196" s="68">
        <v>0</v>
      </c>
      <c r="T196" s="68"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152">
        <v>0</v>
      </c>
      <c r="AB196" s="153">
        <v>0</v>
      </c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</row>
    <row r="197" spans="1:72" s="36" customFormat="1" x14ac:dyDescent="0.3">
      <c r="A197" s="195">
        <v>4262</v>
      </c>
      <c r="B197" s="226" t="s">
        <v>26</v>
      </c>
      <c r="C197" s="197">
        <v>0</v>
      </c>
      <c r="D197" s="204">
        <v>0</v>
      </c>
      <c r="E197" s="204">
        <v>0</v>
      </c>
      <c r="F197" s="204">
        <v>0</v>
      </c>
      <c r="G197" s="204">
        <v>0</v>
      </c>
      <c r="H197" s="205">
        <v>0</v>
      </c>
      <c r="I197" s="205">
        <v>0</v>
      </c>
      <c r="J197" s="200">
        <v>0</v>
      </c>
      <c r="K197" s="200">
        <v>0</v>
      </c>
      <c r="L197" s="205">
        <v>0</v>
      </c>
      <c r="M197" s="204">
        <v>0</v>
      </c>
      <c r="N197" s="204">
        <v>0</v>
      </c>
      <c r="O197" s="205">
        <v>0</v>
      </c>
      <c r="P197" s="205">
        <v>0</v>
      </c>
      <c r="Q197" s="205">
        <v>0</v>
      </c>
      <c r="R197" s="205">
        <v>0</v>
      </c>
      <c r="S197" s="205">
        <v>0</v>
      </c>
      <c r="T197" s="205">
        <v>0</v>
      </c>
      <c r="U197" s="205">
        <v>0</v>
      </c>
      <c r="V197" s="205">
        <v>0</v>
      </c>
      <c r="W197" s="205">
        <v>0</v>
      </c>
      <c r="X197" s="205">
        <v>0</v>
      </c>
      <c r="Y197" s="205">
        <v>0</v>
      </c>
      <c r="Z197" s="205">
        <v>0</v>
      </c>
      <c r="AA197" s="312">
        <v>0</v>
      </c>
      <c r="AB197" s="313">
        <v>0</v>
      </c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</row>
    <row r="198" spans="1:72" ht="19.5" thickBot="1" x14ac:dyDescent="0.35">
      <c r="A198" s="87">
        <v>42621</v>
      </c>
      <c r="B198" s="231" t="s">
        <v>26</v>
      </c>
      <c r="C198" s="116">
        <v>0</v>
      </c>
      <c r="D198" s="65">
        <v>0</v>
      </c>
      <c r="E198" s="65">
        <v>0</v>
      </c>
      <c r="F198" s="65">
        <v>0</v>
      </c>
      <c r="G198" s="65">
        <v>0</v>
      </c>
      <c r="H198" s="65">
        <v>0</v>
      </c>
      <c r="I198" s="65">
        <v>0</v>
      </c>
      <c r="J198" s="115">
        <v>0</v>
      </c>
      <c r="K198" s="115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65">
        <v>0</v>
      </c>
      <c r="X198" s="65">
        <v>0</v>
      </c>
      <c r="Y198" s="65">
        <v>0</v>
      </c>
      <c r="Z198" s="65">
        <v>0</v>
      </c>
      <c r="AA198" s="304">
        <v>0</v>
      </c>
      <c r="AB198" s="305">
        <v>0</v>
      </c>
    </row>
    <row r="199" spans="1:72" ht="19.5" thickBot="1" x14ac:dyDescent="0.35">
      <c r="A199" s="232"/>
      <c r="B199" s="233" t="s">
        <v>23</v>
      </c>
      <c r="C199" s="191">
        <v>10088541.119999999</v>
      </c>
      <c r="D199" s="194">
        <f>D22</f>
        <v>630000</v>
      </c>
      <c r="E199" s="194">
        <f>E22</f>
        <v>50000.000000000007</v>
      </c>
      <c r="F199" s="111">
        <f>F22+F169</f>
        <v>394593</v>
      </c>
      <c r="G199" s="111">
        <f>G22+G169</f>
        <v>519869.5</v>
      </c>
      <c r="H199" s="68">
        <f>H22</f>
        <v>20000</v>
      </c>
      <c r="I199" s="68">
        <f>I22</f>
        <v>-6700</v>
      </c>
      <c r="J199" s="206">
        <f>J22+J169</f>
        <v>679300</v>
      </c>
      <c r="K199" s="206">
        <f>K22+K169</f>
        <v>-2567.7400000000112</v>
      </c>
      <c r="L199" s="68">
        <v>0</v>
      </c>
      <c r="M199" s="111">
        <f>M22+M173</f>
        <v>8631000</v>
      </c>
      <c r="N199" s="111">
        <f>N22+N169</f>
        <v>-897086.13</v>
      </c>
      <c r="O199" s="111">
        <f>O22</f>
        <v>8225.5499999999993</v>
      </c>
      <c r="P199" s="111">
        <f>P22</f>
        <v>336.83</v>
      </c>
      <c r="Q199" s="111">
        <v>0</v>
      </c>
      <c r="R199" s="111">
        <f>R22</f>
        <v>107.14</v>
      </c>
      <c r="S199" s="68">
        <v>0</v>
      </c>
      <c r="T199" s="68">
        <f>T22</f>
        <v>10799.99</v>
      </c>
      <c r="U199" s="68">
        <v>0</v>
      </c>
      <c r="V199" s="68">
        <v>0</v>
      </c>
      <c r="W199" s="68">
        <f>W22</f>
        <v>46611.45</v>
      </c>
      <c r="X199" s="68">
        <f>X22</f>
        <v>1908.67</v>
      </c>
      <c r="Y199" s="68">
        <v>0</v>
      </c>
      <c r="Z199" s="68">
        <f>Z22</f>
        <v>2142.86</v>
      </c>
      <c r="AA199" s="152">
        <v>10390250</v>
      </c>
      <c r="AB199" s="153">
        <v>10348800</v>
      </c>
    </row>
    <row r="200" spans="1:72" s="31" customFormat="1" ht="14.25" customHeight="1" thickBot="1" x14ac:dyDescent="0.35">
      <c r="A200" s="49"/>
      <c r="B200" s="50"/>
      <c r="C200" s="24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278"/>
      <c r="AB200" s="278"/>
    </row>
    <row r="201" spans="1:72" s="31" customFormat="1" ht="14.25" customHeight="1" x14ac:dyDescent="0.3">
      <c r="A201" s="348" t="s">
        <v>161</v>
      </c>
      <c r="B201" s="349"/>
      <c r="C201" s="349"/>
      <c r="D201" s="349"/>
      <c r="E201" s="349"/>
      <c r="F201" s="349"/>
      <c r="G201" s="349"/>
      <c r="H201" s="349"/>
      <c r="I201" s="350"/>
      <c r="J201" s="342">
        <v>-30000</v>
      </c>
      <c r="K201" s="345">
        <v>-55872.76</v>
      </c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AA201" s="278"/>
      <c r="AB201" s="278"/>
    </row>
    <row r="202" spans="1:72" s="31" customFormat="1" ht="14.25" customHeight="1" x14ac:dyDescent="0.3">
      <c r="A202" s="351"/>
      <c r="B202" s="352"/>
      <c r="C202" s="352"/>
      <c r="D202" s="352"/>
      <c r="E202" s="352"/>
      <c r="F202" s="352"/>
      <c r="G202" s="352"/>
      <c r="H202" s="352"/>
      <c r="I202" s="353"/>
      <c r="J202" s="343"/>
      <c r="K202" s="346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AA202" s="278"/>
      <c r="AB202" s="278"/>
    </row>
    <row r="203" spans="1:72" s="31" customFormat="1" ht="14.25" customHeight="1" thickBot="1" x14ac:dyDescent="0.35">
      <c r="A203" s="354"/>
      <c r="B203" s="355"/>
      <c r="C203" s="355"/>
      <c r="D203" s="355"/>
      <c r="E203" s="355"/>
      <c r="F203" s="355"/>
      <c r="G203" s="355"/>
      <c r="H203" s="355"/>
      <c r="I203" s="356"/>
      <c r="J203" s="344"/>
      <c r="K203" s="347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AA203" s="278"/>
      <c r="AB203" s="278"/>
    </row>
    <row r="204" spans="1:72" s="31" customFormat="1" ht="14.25" customHeight="1" x14ac:dyDescent="0.3">
      <c r="A204" s="49"/>
      <c r="B204" s="50"/>
      <c r="C204" s="24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AA204" s="278"/>
      <c r="AB204" s="278"/>
    </row>
    <row r="205" spans="1:72" s="31" customFormat="1" ht="6" customHeight="1" x14ac:dyDescent="0.35">
      <c r="A205" s="81"/>
      <c r="B205" s="82"/>
      <c r="C205" s="24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AA205" s="278"/>
      <c r="AB205" s="278"/>
    </row>
    <row r="206" spans="1:72" hidden="1" x14ac:dyDescent="0.3"/>
    <row r="208" spans="1:72" ht="23.25" x14ac:dyDescent="0.35">
      <c r="A208" s="338"/>
      <c r="B208" s="338"/>
      <c r="C208" s="339"/>
      <c r="D208"/>
    </row>
    <row r="209" spans="1:5" ht="23.25" x14ac:dyDescent="0.35">
      <c r="A209" s="339" t="s">
        <v>241</v>
      </c>
      <c r="B209" s="339"/>
      <c r="C209" s="339"/>
      <c r="D209" s="121"/>
    </row>
    <row r="210" spans="1:5" ht="23.25" x14ac:dyDescent="0.35">
      <c r="A210" s="339"/>
      <c r="B210" s="339"/>
      <c r="C210" s="339"/>
      <c r="D210" s="121"/>
    </row>
    <row r="211" spans="1:5" ht="23.25" x14ac:dyDescent="0.35">
      <c r="A211" s="339"/>
      <c r="B211" s="339"/>
      <c r="C211" s="339"/>
      <c r="D211" s="121"/>
    </row>
    <row r="212" spans="1:5" ht="23.25" x14ac:dyDescent="0.35">
      <c r="A212" s="339"/>
      <c r="B212" s="339"/>
      <c r="C212" s="339"/>
      <c r="D212"/>
    </row>
    <row r="213" spans="1:5" ht="23.25" x14ac:dyDescent="0.35">
      <c r="A213" s="340" t="s">
        <v>242</v>
      </c>
      <c r="B213" s="340"/>
      <c r="C213" s="340"/>
      <c r="D213" s="340"/>
      <c r="E213" s="340"/>
    </row>
    <row r="214" spans="1:5" ht="23.25" x14ac:dyDescent="0.35">
      <c r="A214" s="339"/>
      <c r="B214" s="339"/>
      <c r="C214" s="339"/>
      <c r="D214"/>
    </row>
    <row r="215" spans="1:5" ht="23.25" x14ac:dyDescent="0.35">
      <c r="A215" s="339" t="s">
        <v>248</v>
      </c>
      <c r="B215" s="339"/>
      <c r="C215" s="339"/>
      <c r="D215"/>
    </row>
    <row r="216" spans="1:5" ht="23.25" x14ac:dyDescent="0.35">
      <c r="A216" s="339"/>
      <c r="B216" s="339"/>
      <c r="C216" s="339"/>
      <c r="D216"/>
    </row>
    <row r="217" spans="1:5" x14ac:dyDescent="0.3">
      <c r="A217"/>
      <c r="B217"/>
      <c r="C217" s="121"/>
      <c r="D217"/>
    </row>
  </sheetData>
  <mergeCells count="12">
    <mergeCell ref="A1:C1"/>
    <mergeCell ref="U7:W7"/>
    <mergeCell ref="U8:W8"/>
    <mergeCell ref="U11:W11"/>
    <mergeCell ref="B3:J3"/>
    <mergeCell ref="U9:W9"/>
    <mergeCell ref="A2:V2"/>
    <mergeCell ref="A213:E213"/>
    <mergeCell ref="U12:W12"/>
    <mergeCell ref="J201:J203"/>
    <mergeCell ref="K201:K203"/>
    <mergeCell ref="A201:I203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3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6"/>
  <sheetViews>
    <sheetView workbookViewId="0">
      <selection activeCell="H4" sqref="H4"/>
    </sheetView>
  </sheetViews>
  <sheetFormatPr defaultRowHeight="12.75" x14ac:dyDescent="0.2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</cols>
  <sheetData>
    <row r="2" spans="1:5" ht="21" x14ac:dyDescent="0.35">
      <c r="A2" s="366" t="s">
        <v>250</v>
      </c>
      <c r="B2" s="366"/>
      <c r="C2" s="366"/>
      <c r="D2" s="366"/>
    </row>
    <row r="3" spans="1:5" ht="21" x14ac:dyDescent="0.35">
      <c r="A3" s="366" t="s">
        <v>194</v>
      </c>
      <c r="B3" s="366"/>
      <c r="C3" s="366"/>
      <c r="D3" s="366"/>
    </row>
    <row r="4" spans="1:5" ht="20.25" x14ac:dyDescent="0.3">
      <c r="A4" s="367"/>
      <c r="B4" s="367"/>
      <c r="C4" s="367"/>
      <c r="D4" s="367"/>
      <c r="E4" s="121"/>
    </row>
    <row r="5" spans="1:5" ht="20.25" x14ac:dyDescent="0.3">
      <c r="A5" s="367" t="s">
        <v>180</v>
      </c>
      <c r="B5" s="367"/>
      <c r="C5" s="367"/>
      <c r="D5" s="367"/>
    </row>
    <row r="6" spans="1:5" ht="21" thickBot="1" x14ac:dyDescent="0.35">
      <c r="A6" s="122"/>
      <c r="B6" s="122"/>
      <c r="C6" s="122"/>
      <c r="D6" s="122"/>
    </row>
    <row r="7" spans="1:5" ht="41.25" thickBot="1" x14ac:dyDescent="0.35">
      <c r="A7" s="160"/>
      <c r="B7" s="161" t="s">
        <v>195</v>
      </c>
      <c r="C7" s="161" t="s">
        <v>181</v>
      </c>
      <c r="D7" s="162" t="s">
        <v>196</v>
      </c>
    </row>
    <row r="8" spans="1:5" ht="20.25" x14ac:dyDescent="0.3">
      <c r="A8" s="163" t="s">
        <v>182</v>
      </c>
      <c r="B8" s="164">
        <f>B9</f>
        <v>10002668.359999999</v>
      </c>
      <c r="C8" s="164">
        <f>C9</f>
        <v>10360250</v>
      </c>
      <c r="D8" s="165">
        <f>D9</f>
        <v>10318800</v>
      </c>
    </row>
    <row r="9" spans="1:5" ht="20.25" x14ac:dyDescent="0.3">
      <c r="A9" s="166" t="s">
        <v>183</v>
      </c>
      <c r="B9" s="125">
        <v>10002668.359999999</v>
      </c>
      <c r="C9" s="125">
        <v>10360250</v>
      </c>
      <c r="D9" s="167">
        <v>10318800</v>
      </c>
    </row>
    <row r="10" spans="1:5" ht="20.25" x14ac:dyDescent="0.3">
      <c r="A10" s="166" t="s">
        <v>184</v>
      </c>
      <c r="B10" s="126"/>
      <c r="C10" s="126"/>
      <c r="D10" s="127"/>
    </row>
    <row r="11" spans="1:5" ht="20.25" x14ac:dyDescent="0.3">
      <c r="A11" s="168" t="s">
        <v>185</v>
      </c>
      <c r="B11" s="125">
        <f>B12+B13</f>
        <v>10088541.119999999</v>
      </c>
      <c r="C11" s="125">
        <f>C12+C13</f>
        <v>10390250</v>
      </c>
      <c r="D11" s="167">
        <f>D12+D13</f>
        <v>10348800</v>
      </c>
    </row>
    <row r="12" spans="1:5" ht="20.25" x14ac:dyDescent="0.3">
      <c r="A12" s="166" t="s">
        <v>186</v>
      </c>
      <c r="B12" s="126">
        <v>9936842.1799999997</v>
      </c>
      <c r="C12" s="126">
        <v>10235250</v>
      </c>
      <c r="D12" s="127">
        <v>10193800</v>
      </c>
    </row>
    <row r="13" spans="1:5" ht="20.25" x14ac:dyDescent="0.3">
      <c r="A13" s="166" t="s">
        <v>187</v>
      </c>
      <c r="B13" s="126">
        <v>151698.94</v>
      </c>
      <c r="C13" s="126">
        <v>155000</v>
      </c>
      <c r="D13" s="127">
        <v>155000</v>
      </c>
    </row>
    <row r="14" spans="1:5" ht="21" thickBot="1" x14ac:dyDescent="0.35">
      <c r="A14" s="169" t="s">
        <v>188</v>
      </c>
      <c r="B14" s="170">
        <f>B8-B11</f>
        <v>-85872.759999999776</v>
      </c>
      <c r="C14" s="170">
        <v>-30000</v>
      </c>
      <c r="D14" s="171">
        <v>-30000</v>
      </c>
    </row>
    <row r="15" spans="1:5" ht="21" thickBot="1" x14ac:dyDescent="0.35">
      <c r="A15" s="174"/>
      <c r="B15" s="128"/>
      <c r="C15" s="128"/>
      <c r="D15" s="175"/>
    </row>
    <row r="16" spans="1:5" ht="41.25" customHeight="1" x14ac:dyDescent="0.3">
      <c r="A16" s="129"/>
      <c r="B16" s="368" t="s">
        <v>197</v>
      </c>
      <c r="C16" s="368"/>
      <c r="D16" s="369"/>
    </row>
    <row r="17" spans="1:4" ht="21" thickBot="1" x14ac:dyDescent="0.35">
      <c r="A17" s="130" t="s">
        <v>189</v>
      </c>
      <c r="B17" s="364">
        <v>85872.76</v>
      </c>
      <c r="C17" s="364"/>
      <c r="D17" s="365"/>
    </row>
    <row r="18" spans="1:4" ht="20.25" x14ac:dyDescent="0.3">
      <c r="A18" s="176"/>
      <c r="B18" s="131"/>
      <c r="C18" s="131"/>
      <c r="D18" s="177"/>
    </row>
    <row r="19" spans="1:4" ht="21" thickBot="1" x14ac:dyDescent="0.35">
      <c r="A19" s="178"/>
      <c r="B19" s="132"/>
      <c r="C19" s="132"/>
      <c r="D19" s="179"/>
    </row>
    <row r="20" spans="1:4" ht="41.25" thickBot="1" x14ac:dyDescent="0.35">
      <c r="A20" s="123"/>
      <c r="B20" s="124" t="s">
        <v>195</v>
      </c>
      <c r="C20" s="133" t="s">
        <v>181</v>
      </c>
      <c r="D20" s="134" t="s">
        <v>196</v>
      </c>
    </row>
    <row r="21" spans="1:4" ht="21.75" thickTop="1" thickBot="1" x14ac:dyDescent="0.35">
      <c r="A21" s="135" t="s">
        <v>190</v>
      </c>
      <c r="B21" s="136"/>
      <c r="C21" s="136">
        <v>0</v>
      </c>
      <c r="D21" s="137">
        <v>0</v>
      </c>
    </row>
    <row r="22" spans="1:4" ht="21.75" thickTop="1" thickBot="1" x14ac:dyDescent="0.35">
      <c r="A22" s="138" t="s">
        <v>191</v>
      </c>
      <c r="B22" s="139"/>
      <c r="C22" s="139">
        <v>0</v>
      </c>
      <c r="D22" s="140">
        <v>0</v>
      </c>
    </row>
    <row r="23" spans="1:4" ht="21.75" thickTop="1" thickBot="1" x14ac:dyDescent="0.35">
      <c r="A23" s="141" t="s">
        <v>192</v>
      </c>
      <c r="B23" s="142"/>
      <c r="C23" s="142">
        <v>0</v>
      </c>
      <c r="D23" s="143">
        <v>0</v>
      </c>
    </row>
    <row r="24" spans="1:4" ht="21" thickBot="1" x14ac:dyDescent="0.35">
      <c r="A24" s="180"/>
      <c r="B24" s="144"/>
      <c r="C24" s="144"/>
      <c r="D24" s="181"/>
    </row>
    <row r="25" spans="1:4" ht="21" thickBot="1" x14ac:dyDescent="0.35">
      <c r="A25" s="145" t="s">
        <v>193</v>
      </c>
      <c r="B25" s="146"/>
      <c r="C25" s="146">
        <v>0</v>
      </c>
      <c r="D25" s="147">
        <v>0</v>
      </c>
    </row>
    <row r="26" spans="1:4" ht="20.25" x14ac:dyDescent="0.3">
      <c r="A26" s="148"/>
      <c r="B26" s="149"/>
      <c r="C26" s="149"/>
      <c r="D26" s="149"/>
    </row>
    <row r="27" spans="1:4" ht="18" x14ac:dyDescent="0.25">
      <c r="A27" s="150"/>
    </row>
    <row r="28" spans="1:4" ht="23.25" x14ac:dyDescent="0.35">
      <c r="A28" s="338"/>
      <c r="B28" s="338"/>
      <c r="C28" s="339"/>
    </row>
    <row r="29" spans="1:4" ht="23.25" x14ac:dyDescent="0.35">
      <c r="A29" s="339" t="s">
        <v>241</v>
      </c>
      <c r="B29" s="339"/>
      <c r="C29" s="339"/>
      <c r="D29" s="121"/>
    </row>
    <row r="30" spans="1:4" ht="23.25" x14ac:dyDescent="0.35">
      <c r="A30" s="339"/>
      <c r="B30" s="339"/>
      <c r="C30" s="339"/>
      <c r="D30" s="121"/>
    </row>
    <row r="31" spans="1:4" ht="23.25" x14ac:dyDescent="0.35">
      <c r="A31" s="339"/>
      <c r="B31" s="339"/>
      <c r="C31" s="339"/>
      <c r="D31" s="121"/>
    </row>
    <row r="32" spans="1:4" ht="23.25" x14ac:dyDescent="0.35">
      <c r="A32" s="339"/>
      <c r="B32" s="339"/>
      <c r="C32" s="339"/>
    </row>
    <row r="33" spans="1:4" ht="23.25" x14ac:dyDescent="0.35">
      <c r="A33" s="339" t="s">
        <v>242</v>
      </c>
      <c r="B33" s="339"/>
      <c r="C33" s="339"/>
      <c r="D33" t="s">
        <v>243</v>
      </c>
    </row>
    <row r="34" spans="1:4" ht="23.25" x14ac:dyDescent="0.35">
      <c r="A34" s="339"/>
      <c r="B34" s="339"/>
      <c r="C34" s="339"/>
    </row>
    <row r="35" spans="1:4" ht="23.25" x14ac:dyDescent="0.35">
      <c r="A35" s="339" t="s">
        <v>248</v>
      </c>
      <c r="B35" s="339"/>
      <c r="C35" s="339"/>
    </row>
    <row r="36" spans="1:4" ht="23.25" x14ac:dyDescent="0.35">
      <c r="A36" s="339"/>
      <c r="B36" s="339"/>
      <c r="C36" s="339"/>
    </row>
  </sheetData>
  <mergeCells count="6">
    <mergeCell ref="B17:D17"/>
    <mergeCell ref="A2:D2"/>
    <mergeCell ref="A3:D3"/>
    <mergeCell ref="A4:D4"/>
    <mergeCell ref="A5:D5"/>
    <mergeCell ref="B16:D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71F4-351F-4183-9376-EACB7422C85C}">
  <dimension ref="A1:G31"/>
  <sheetViews>
    <sheetView tabSelected="1" workbookViewId="0">
      <selection activeCell="A31" sqref="A31"/>
    </sheetView>
  </sheetViews>
  <sheetFormatPr defaultRowHeight="12.75" x14ac:dyDescent="0.2"/>
  <cols>
    <col min="1" max="1" width="20.85546875" customWidth="1"/>
    <col min="2" max="2" width="81" customWidth="1"/>
    <col min="3" max="3" width="27" customWidth="1"/>
    <col min="4" max="4" width="28.85546875" customWidth="1"/>
    <col min="5" max="5" width="26.28515625" customWidth="1"/>
  </cols>
  <sheetData>
    <row r="1" spans="1:7" ht="39" thickBot="1" x14ac:dyDescent="0.25">
      <c r="A1" s="247" t="s">
        <v>206</v>
      </c>
      <c r="B1" s="247" t="s">
        <v>207</v>
      </c>
      <c r="C1" s="271" t="s">
        <v>221</v>
      </c>
      <c r="D1" s="271" t="s">
        <v>220</v>
      </c>
      <c r="E1" s="271" t="s">
        <v>222</v>
      </c>
      <c r="F1" s="248"/>
      <c r="G1" s="248"/>
    </row>
    <row r="2" spans="1:7" ht="13.5" thickBot="1" x14ac:dyDescent="0.25">
      <c r="A2" s="249"/>
      <c r="B2" s="250"/>
      <c r="C2" s="251">
        <f>C3+C4+C5+C6+C7+C10+C11+C12+C13+C17+C18+C19+C20+C21</f>
        <v>10409730</v>
      </c>
      <c r="D2" s="251">
        <f>D3+D4+D5+D6+D7+D8+D9+D10+D11+D12+D13+D14+D15+D16+D17+D18+D19+D20+D21</f>
        <v>-321188.87999999989</v>
      </c>
      <c r="E2" s="252">
        <f>E3+E4+E5+E6+E7+E8+E9+E10+E12+E13+E14+E15+E16+E17+E18+E19+E20+E21</f>
        <v>10088541.120000001</v>
      </c>
      <c r="F2" s="253"/>
      <c r="G2" s="253"/>
    </row>
    <row r="3" spans="1:7" ht="15.75" x14ac:dyDescent="0.2">
      <c r="A3" s="254">
        <v>63612</v>
      </c>
      <c r="B3" s="255" t="s">
        <v>208</v>
      </c>
      <c r="C3" s="256">
        <v>8627000</v>
      </c>
      <c r="D3" s="256">
        <f>E3-C3</f>
        <v>-896586.12999999989</v>
      </c>
      <c r="E3" s="257">
        <v>7730413.8700000001</v>
      </c>
      <c r="F3" s="253"/>
      <c r="G3" s="253"/>
    </row>
    <row r="4" spans="1:7" ht="15.75" x14ac:dyDescent="0.2">
      <c r="A4" s="258">
        <v>636131</v>
      </c>
      <c r="B4" s="259" t="s">
        <v>209</v>
      </c>
      <c r="C4" s="260">
        <v>20000</v>
      </c>
      <c r="D4" s="260">
        <f>E4-C4</f>
        <v>-6700</v>
      </c>
      <c r="E4" s="261">
        <v>13300</v>
      </c>
      <c r="F4" s="253"/>
      <c r="G4" s="253"/>
    </row>
    <row r="5" spans="1:7" ht="15.75" x14ac:dyDescent="0.2">
      <c r="A5" s="258">
        <v>63622</v>
      </c>
      <c r="B5" s="259" t="s">
        <v>210</v>
      </c>
      <c r="C5" s="260">
        <v>4000</v>
      </c>
      <c r="D5" s="260">
        <v>-500</v>
      </c>
      <c r="E5" s="261">
        <f>C5+D5</f>
        <v>3500</v>
      </c>
      <c r="F5" s="253"/>
      <c r="G5" s="253"/>
    </row>
    <row r="6" spans="1:7" ht="15.75" x14ac:dyDescent="0.2">
      <c r="A6" s="258">
        <v>639311</v>
      </c>
      <c r="B6" s="262" t="s">
        <v>227</v>
      </c>
      <c r="C6" s="263">
        <v>46611.45</v>
      </c>
      <c r="D6" s="263">
        <v>1908.67</v>
      </c>
      <c r="E6" s="264">
        <f t="shared" ref="E6:E11" si="0">SUM(C6:D6)</f>
        <v>48520.119999999995</v>
      </c>
      <c r="F6" s="253"/>
      <c r="G6" s="253"/>
    </row>
    <row r="7" spans="1:7" ht="15.75" x14ac:dyDescent="0.2">
      <c r="A7" s="258">
        <v>639312</v>
      </c>
      <c r="B7" s="262" t="s">
        <v>228</v>
      </c>
      <c r="C7" s="263">
        <v>8225.5499999999993</v>
      </c>
      <c r="D7" s="263">
        <v>336.83</v>
      </c>
      <c r="E7" s="264">
        <f t="shared" si="0"/>
        <v>8562.3799999999992</v>
      </c>
      <c r="F7" s="253"/>
      <c r="G7" s="253"/>
    </row>
    <row r="8" spans="1:7" ht="15.75" x14ac:dyDescent="0.2">
      <c r="A8" s="258">
        <v>639311</v>
      </c>
      <c r="B8" s="262" t="s">
        <v>229</v>
      </c>
      <c r="C8" s="263">
        <v>0</v>
      </c>
      <c r="D8" s="263">
        <v>2142.86</v>
      </c>
      <c r="E8" s="264">
        <v>2142.86</v>
      </c>
      <c r="F8" s="253"/>
      <c r="G8" s="253"/>
    </row>
    <row r="9" spans="1:7" ht="15.75" x14ac:dyDescent="0.2">
      <c r="A9" s="258">
        <v>639312</v>
      </c>
      <c r="B9" s="262" t="s">
        <v>230</v>
      </c>
      <c r="C9" s="263">
        <v>0</v>
      </c>
      <c r="D9" s="263">
        <v>107.14</v>
      </c>
      <c r="E9" s="264">
        <v>107.14</v>
      </c>
      <c r="F9" s="253"/>
      <c r="G9" s="253"/>
    </row>
    <row r="10" spans="1:7" ht="15.75" x14ac:dyDescent="0.2">
      <c r="A10" s="258">
        <v>64143</v>
      </c>
      <c r="B10" s="262" t="s">
        <v>211</v>
      </c>
      <c r="C10" s="263">
        <v>3000</v>
      </c>
      <c r="D10" s="263">
        <v>-1500</v>
      </c>
      <c r="E10" s="264">
        <f t="shared" si="0"/>
        <v>1500</v>
      </c>
      <c r="F10" s="253"/>
      <c r="G10" s="253"/>
    </row>
    <row r="11" spans="1:7" ht="15.75" x14ac:dyDescent="0.2">
      <c r="A11" s="258">
        <v>64151</v>
      </c>
      <c r="B11" s="259" t="s">
        <v>212</v>
      </c>
      <c r="C11" s="260">
        <v>500</v>
      </c>
      <c r="D11" s="260">
        <v>-500</v>
      </c>
      <c r="E11" s="261">
        <f t="shared" si="0"/>
        <v>0</v>
      </c>
      <c r="F11" s="253"/>
      <c r="G11" s="253"/>
    </row>
    <row r="12" spans="1:7" ht="15.75" x14ac:dyDescent="0.2">
      <c r="A12" s="258">
        <v>65264</v>
      </c>
      <c r="B12" s="259" t="s">
        <v>213</v>
      </c>
      <c r="C12" s="260">
        <v>632800</v>
      </c>
      <c r="D12" s="260">
        <f>E12-C12</f>
        <v>-56440.5</v>
      </c>
      <c r="E12" s="261">
        <v>576359.5</v>
      </c>
      <c r="F12" s="253"/>
      <c r="G12" s="253"/>
    </row>
    <row r="13" spans="1:7" ht="15.75" x14ac:dyDescent="0.2">
      <c r="A13" s="258">
        <v>66151</v>
      </c>
      <c r="B13" s="259" t="s">
        <v>214</v>
      </c>
      <c r="C13" s="260">
        <v>10000</v>
      </c>
      <c r="D13" s="260">
        <v>1000</v>
      </c>
      <c r="E13" s="261">
        <f>SUM(C13:D13)</f>
        <v>11000</v>
      </c>
      <c r="F13" s="253"/>
      <c r="G13" s="253"/>
    </row>
    <row r="14" spans="1:7" ht="15.75" x14ac:dyDescent="0.2">
      <c r="A14" s="258">
        <v>66311</v>
      </c>
      <c r="B14" s="259" t="s">
        <v>231</v>
      </c>
      <c r="C14" s="260">
        <v>0</v>
      </c>
      <c r="D14" s="260">
        <v>1200</v>
      </c>
      <c r="E14" s="261">
        <f>SUM(C14:D14)</f>
        <v>1200</v>
      </c>
      <c r="F14" s="253"/>
      <c r="G14" s="253"/>
    </row>
    <row r="15" spans="1:7" ht="15.75" x14ac:dyDescent="0.2">
      <c r="A15" s="258">
        <v>66313</v>
      </c>
      <c r="B15" s="259" t="s">
        <v>232</v>
      </c>
      <c r="C15" s="260">
        <v>0</v>
      </c>
      <c r="D15" s="260">
        <v>8599.99</v>
      </c>
      <c r="E15" s="261">
        <f>SUM(C15:D15)</f>
        <v>8599.99</v>
      </c>
      <c r="F15" s="253"/>
      <c r="G15" s="253"/>
    </row>
    <row r="16" spans="1:7" ht="15.75" x14ac:dyDescent="0.2">
      <c r="A16" s="258">
        <v>66314</v>
      </c>
      <c r="B16" s="259" t="s">
        <v>233</v>
      </c>
      <c r="C16" s="260">
        <v>0</v>
      </c>
      <c r="D16" s="260">
        <v>1000</v>
      </c>
      <c r="E16" s="261">
        <f>SUM(C16:D16)</f>
        <v>1000</v>
      </c>
      <c r="F16" s="253"/>
      <c r="G16" s="253"/>
    </row>
    <row r="17" spans="1:7" ht="15.75" x14ac:dyDescent="0.2">
      <c r="A17" s="258">
        <v>671111</v>
      </c>
      <c r="B17" s="259" t="s">
        <v>215</v>
      </c>
      <c r="C17" s="260">
        <v>630000</v>
      </c>
      <c r="D17" s="260">
        <v>50000</v>
      </c>
      <c r="E17" s="261">
        <f>SUM(C17:D17)</f>
        <v>680000</v>
      </c>
      <c r="F17" s="253"/>
      <c r="G17" s="253"/>
    </row>
    <row r="18" spans="1:7" ht="15.75" x14ac:dyDescent="0.2">
      <c r="A18" s="258">
        <v>671112</v>
      </c>
      <c r="B18" s="265" t="s">
        <v>216</v>
      </c>
      <c r="C18" s="260">
        <f>394593-25000</f>
        <v>369593</v>
      </c>
      <c r="D18" s="260">
        <f>E18-C18</f>
        <v>523749.5</v>
      </c>
      <c r="E18" s="261">
        <v>893342.5</v>
      </c>
      <c r="F18" s="253"/>
      <c r="G18" s="253"/>
    </row>
    <row r="19" spans="1:7" ht="15.75" x14ac:dyDescent="0.2">
      <c r="A19" s="258">
        <v>67121</v>
      </c>
      <c r="B19" s="265" t="s">
        <v>217</v>
      </c>
      <c r="C19" s="260">
        <v>25000</v>
      </c>
      <c r="D19" s="260">
        <v>-3880</v>
      </c>
      <c r="E19" s="261">
        <f>SUM(C19:D19)</f>
        <v>21120</v>
      </c>
      <c r="F19" s="253"/>
      <c r="G19" s="253"/>
    </row>
    <row r="20" spans="1:7" ht="15.75" x14ac:dyDescent="0.2">
      <c r="A20" s="258">
        <v>68311</v>
      </c>
      <c r="B20" s="259" t="s">
        <v>218</v>
      </c>
      <c r="C20" s="260">
        <v>3000</v>
      </c>
      <c r="D20" s="260">
        <v>-1000</v>
      </c>
      <c r="E20" s="261">
        <f>SUM(C20:D20)</f>
        <v>2000</v>
      </c>
      <c r="F20" s="253"/>
      <c r="G20" s="253"/>
    </row>
    <row r="21" spans="1:7" ht="16.5" thickBot="1" x14ac:dyDescent="0.3">
      <c r="A21" s="266">
        <v>92211</v>
      </c>
      <c r="B21" s="267" t="s">
        <v>219</v>
      </c>
      <c r="C21" s="268">
        <v>30000</v>
      </c>
      <c r="D21" s="268">
        <f>E21-C21</f>
        <v>55872.759999999995</v>
      </c>
      <c r="E21" s="269">
        <v>85872.76</v>
      </c>
      <c r="F21" s="253"/>
      <c r="G21" s="253"/>
    </row>
    <row r="22" spans="1:7" x14ac:dyDescent="0.2">
      <c r="A22" s="253"/>
      <c r="B22" s="253"/>
      <c r="C22" s="253"/>
      <c r="D22" s="253"/>
      <c r="E22" s="253"/>
      <c r="F22" s="253"/>
      <c r="G22" s="253"/>
    </row>
    <row r="23" spans="1:7" x14ac:dyDescent="0.2">
      <c r="A23" s="253"/>
      <c r="B23" s="253"/>
      <c r="C23" s="253"/>
      <c r="D23" s="253"/>
      <c r="E23" s="253"/>
      <c r="F23" s="253"/>
      <c r="G23" s="253"/>
    </row>
    <row r="24" spans="1:7" ht="23.25" x14ac:dyDescent="0.35">
      <c r="A24" s="339" t="s">
        <v>241</v>
      </c>
      <c r="B24" s="339"/>
      <c r="C24" s="339"/>
      <c r="D24" s="121"/>
      <c r="E24" s="253"/>
      <c r="F24" s="253"/>
      <c r="G24" s="253"/>
    </row>
    <row r="25" spans="1:7" ht="23.25" x14ac:dyDescent="0.35">
      <c r="A25" s="339"/>
      <c r="B25" s="339"/>
      <c r="C25" s="339"/>
      <c r="D25" s="121"/>
      <c r="E25" s="270"/>
      <c r="F25" s="253"/>
      <c r="G25" s="253"/>
    </row>
    <row r="26" spans="1:7" ht="23.25" x14ac:dyDescent="0.35">
      <c r="A26" s="339"/>
      <c r="B26" s="339"/>
      <c r="C26" s="339"/>
      <c r="D26" s="121"/>
      <c r="E26" s="270"/>
      <c r="F26" s="253"/>
      <c r="G26" s="253"/>
    </row>
    <row r="27" spans="1:7" ht="23.25" x14ac:dyDescent="0.35">
      <c r="A27" s="339"/>
      <c r="B27" s="339"/>
      <c r="C27" s="339"/>
    </row>
    <row r="28" spans="1:7" ht="23.25" x14ac:dyDescent="0.35">
      <c r="A28" s="339" t="s">
        <v>242</v>
      </c>
      <c r="B28" s="339"/>
      <c r="C28" s="339"/>
      <c r="D28" t="s">
        <v>243</v>
      </c>
    </row>
    <row r="29" spans="1:7" ht="23.25" x14ac:dyDescent="0.35">
      <c r="A29" s="339"/>
      <c r="B29" s="339"/>
      <c r="C29" s="339"/>
    </row>
    <row r="30" spans="1:7" ht="23.25" x14ac:dyDescent="0.35">
      <c r="A30" s="339" t="s">
        <v>248</v>
      </c>
      <c r="B30" s="339"/>
      <c r="C30" s="339"/>
    </row>
    <row r="31" spans="1:7" ht="23.25" x14ac:dyDescent="0.35">
      <c r="A31" s="339"/>
      <c r="B31" s="339"/>
      <c r="C31" s="33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JLP(R)FP-Ril</vt:lpstr>
      <vt:lpstr>OPĆI DIO</vt:lpstr>
      <vt:lpstr>PRIHODI</vt:lpstr>
    </vt:vector>
  </TitlesOfParts>
  <Company>noname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</cp:lastModifiedBy>
  <cp:lastPrinted>2022-12-12T10:43:09Z</cp:lastPrinted>
  <dcterms:created xsi:type="dcterms:W3CDTF">2007-11-26T13:30:35Z</dcterms:created>
  <dcterms:modified xsi:type="dcterms:W3CDTF">2022-12-13T11:55:26Z</dcterms:modified>
</cp:coreProperties>
</file>