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Financijski planovi\Planovi 2022\"/>
    </mc:Choice>
  </mc:AlternateContent>
  <xr:revisionPtr revIDLastSave="0" documentId="13_ncr:1_{1D6434FC-FDF3-41DD-A554-9F54984931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ACIJA" sheetId="1" r:id="rId1"/>
    <sheet name="JLP(R)FP-Ril 3. razina" sheetId="3" r:id="rId2"/>
    <sheet name="JLP(R)S FP-PiP 1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4" l="1"/>
  <c r="B27" i="4"/>
  <c r="C27" i="4"/>
  <c r="D27" i="4"/>
  <c r="E27" i="4"/>
  <c r="G27" i="4"/>
  <c r="H27" i="4"/>
  <c r="J27" i="4"/>
  <c r="K27" i="4"/>
  <c r="L27" i="4"/>
  <c r="J20" i="4"/>
  <c r="C29" i="4"/>
  <c r="W32" i="3"/>
  <c r="W48" i="3" s="1"/>
  <c r="V28" i="3"/>
  <c r="V48" i="3" s="1"/>
  <c r="S32" i="3"/>
  <c r="S48" i="3" s="1"/>
  <c r="B11" i="3" s="1"/>
  <c r="Q32" i="3"/>
  <c r="Q48" i="3" s="1"/>
  <c r="P28" i="3"/>
  <c r="P48" i="3" s="1"/>
  <c r="N40" i="3"/>
  <c r="N28" i="3"/>
  <c r="N32" i="3"/>
  <c r="N38" i="3"/>
  <c r="N44" i="3"/>
  <c r="G44" i="3"/>
  <c r="G42" i="3"/>
  <c r="G40" i="3"/>
  <c r="G38" i="3"/>
  <c r="G32" i="3"/>
  <c r="I28" i="3"/>
  <c r="I32" i="3"/>
  <c r="L28" i="3"/>
  <c r="L32" i="3"/>
  <c r="L44" i="3"/>
  <c r="L48" i="3" l="1"/>
  <c r="D28" i="4"/>
  <c r="D31" i="4" s="1"/>
  <c r="N48" i="3"/>
  <c r="I48" i="3"/>
  <c r="G48" i="3"/>
  <c r="E32" i="3"/>
  <c r="E38" i="3"/>
  <c r="D30" i="1"/>
  <c r="D40" i="1"/>
  <c r="D44" i="1"/>
  <c r="D45" i="1"/>
  <c r="D47" i="1"/>
  <c r="D49" i="1"/>
  <c r="D48" i="1"/>
  <c r="D46" i="1"/>
  <c r="D43" i="1"/>
  <c r="D41" i="1"/>
  <c r="D39" i="1"/>
  <c r="D38" i="1"/>
  <c r="D37" i="1"/>
  <c r="D36" i="1"/>
  <c r="D34" i="1" s="1"/>
  <c r="D29" i="1" s="1"/>
  <c r="D35" i="1"/>
  <c r="D33" i="1"/>
  <c r="D32" i="1"/>
  <c r="D31" i="1"/>
  <c r="E44" i="1"/>
  <c r="E47" i="1"/>
  <c r="E45" i="1"/>
  <c r="E42" i="1"/>
  <c r="E40" i="1"/>
  <c r="E34" i="1"/>
  <c r="E29" i="1" s="1"/>
  <c r="E30" i="1"/>
  <c r="E48" i="3" l="1"/>
  <c r="E21" i="1"/>
  <c r="E25" i="1"/>
  <c r="E18" i="1"/>
  <c r="E17" i="1"/>
  <c r="E16" i="1"/>
  <c r="E15" i="1"/>
  <c r="E8" i="1"/>
  <c r="E9" i="1"/>
  <c r="E6" i="1"/>
  <c r="E7" i="1"/>
  <c r="E10" i="1"/>
  <c r="E11" i="1"/>
  <c r="E12" i="1"/>
  <c r="E13" i="1"/>
  <c r="E14" i="1"/>
  <c r="E19" i="1"/>
  <c r="E20" i="1"/>
  <c r="E22" i="1"/>
  <c r="E23" i="1"/>
  <c r="O32" i="3" l="1"/>
  <c r="O28" i="3"/>
  <c r="Y32" i="3"/>
  <c r="X32" i="3"/>
  <c r="Y28" i="3"/>
  <c r="X28" i="3"/>
  <c r="M32" i="3"/>
  <c r="X44" i="3"/>
  <c r="O48" i="3" l="1"/>
  <c r="Y48" i="3"/>
  <c r="X42" i="3"/>
  <c r="X40" i="3"/>
  <c r="X38" i="3"/>
  <c r="D15" i="3"/>
  <c r="D17" i="3" s="1"/>
  <c r="C15" i="3"/>
  <c r="C17" i="3" s="1"/>
  <c r="X48" i="3" l="1"/>
  <c r="D24" i="1"/>
  <c r="D26" i="1" s="1"/>
  <c r="E24" i="1"/>
  <c r="E26" i="1" s="1"/>
  <c r="C24" i="1"/>
  <c r="C26" i="1" s="1"/>
  <c r="C45" i="1"/>
  <c r="C47" i="1"/>
  <c r="C42" i="1"/>
  <c r="C40" i="1"/>
  <c r="C34" i="1"/>
  <c r="C30" i="1"/>
  <c r="C29" i="1" l="1"/>
  <c r="C44" i="1"/>
  <c r="U32" i="3"/>
  <c r="U28" i="3"/>
  <c r="M44" i="3"/>
  <c r="M38" i="3"/>
  <c r="M28" i="3"/>
  <c r="F32" i="3"/>
  <c r="F38" i="3"/>
  <c r="F40" i="3"/>
  <c r="F42" i="3"/>
  <c r="F44" i="3"/>
  <c r="H28" i="3"/>
  <c r="H48" i="3" s="1"/>
  <c r="K32" i="3"/>
  <c r="K28" i="3"/>
  <c r="K44" i="3"/>
  <c r="D32" i="3"/>
  <c r="D38" i="3"/>
  <c r="K48" i="3" l="1"/>
  <c r="U48" i="3"/>
  <c r="B13" i="3" s="1"/>
  <c r="E53" i="1"/>
  <c r="C53" i="1"/>
  <c r="D53" i="1"/>
  <c r="M48" i="3"/>
  <c r="B12" i="3" s="1"/>
  <c r="F48" i="3"/>
  <c r="B9" i="3" s="1"/>
  <c r="D48" i="3"/>
  <c r="B7" i="3" l="1"/>
  <c r="B15" i="3"/>
  <c r="B17" i="3" s="1"/>
</calcChain>
</file>

<file path=xl/sharedStrings.xml><?xml version="1.0" encoding="utf-8"?>
<sst xmlns="http://schemas.openxmlformats.org/spreadsheetml/2006/main" count="193" uniqueCount="147">
  <si>
    <t>PRIHODI I PRIMICI</t>
  </si>
  <si>
    <t>Račun</t>
  </si>
  <si>
    <t>Prihodi iz proračuna za redovnu djelatnost-grad</t>
  </si>
  <si>
    <t>Prihodi od poslovanja</t>
  </si>
  <si>
    <t>UKUPNO  PRIMICI ZA FINANCIRANJE POSLOVANJA I NEFINANCIJSKU IMOVINU</t>
  </si>
  <si>
    <t>RASHODI I IZDACI</t>
  </si>
  <si>
    <t>Rashodi poslovanja</t>
  </si>
  <si>
    <t>Izdaci za zaposlene</t>
  </si>
  <si>
    <t>Plaće</t>
  </si>
  <si>
    <t>Ostali rashodi za zaposlene</t>
  </si>
  <si>
    <t>Doprinosi na plaće</t>
  </si>
  <si>
    <t>Materijalni rashodi</t>
  </si>
  <si>
    <t>Rashodi za materijal i energiju</t>
  </si>
  <si>
    <t>Rashodi za usluge</t>
  </si>
  <si>
    <t>Financijski rashodi</t>
  </si>
  <si>
    <t>Ostali financijski rashodi</t>
  </si>
  <si>
    <t>Rashodi za nabavu NFI</t>
  </si>
  <si>
    <t>Rashodi:nabava dugotr. Imovine</t>
  </si>
  <si>
    <t>Postrojenje i oprema</t>
  </si>
  <si>
    <t>Knjige, umjetnička djela</t>
  </si>
  <si>
    <t>Nematerijalna proizv. Imovina</t>
  </si>
  <si>
    <t>Korisnik proračuna</t>
  </si>
  <si>
    <t>Prihodi i primici</t>
  </si>
  <si>
    <t>Opći prihodi i primici</t>
  </si>
  <si>
    <t>Prihodi za posebne namjene</t>
  </si>
  <si>
    <t>Pomoći</t>
  </si>
  <si>
    <t>Donacije</t>
  </si>
  <si>
    <t>Ukupno</t>
  </si>
  <si>
    <t>Brojčana oznaka i naziv glavnog programa</t>
  </si>
  <si>
    <t>u kunama</t>
  </si>
  <si>
    <t>Račun rashoda/izdatka</t>
  </si>
  <si>
    <t>Naziv računa</t>
  </si>
  <si>
    <t>Prihodi od nefinancijske imovine i nadoknade šteta s osnova osiguranja</t>
  </si>
  <si>
    <t xml:space="preserve">Rashodi za zaposlene </t>
  </si>
  <si>
    <t xml:space="preserve">Plaće   </t>
  </si>
  <si>
    <t xml:space="preserve">Rashodi za materijal i energiju </t>
  </si>
  <si>
    <t xml:space="preserve">Rashodi za usluge </t>
  </si>
  <si>
    <t>Nakn.tr.osob.izvan rad.odn.</t>
  </si>
  <si>
    <t>Ostali nespomenuti rashodi poslovanja</t>
  </si>
  <si>
    <t xml:space="preserve">Ostali financijski rashodi </t>
  </si>
  <si>
    <t xml:space="preserve">Rashodi za nabavu proizvodne dugotrajne imovine </t>
  </si>
  <si>
    <t xml:space="preserve">Postrojenja i oprema </t>
  </si>
  <si>
    <t xml:space="preserve">Knjige, umjetnička djela </t>
  </si>
  <si>
    <t>Ulaganja u računalne prog.</t>
  </si>
  <si>
    <t xml:space="preserve">UKUPNO </t>
  </si>
  <si>
    <t xml:space="preserve">Brojčana oznaka i naziv programa: </t>
  </si>
  <si>
    <t xml:space="preserve">Tehničko i strukovno srednje obrazovanje </t>
  </si>
  <si>
    <t>Brojčana oznaka i naziv aktivnosti:</t>
  </si>
  <si>
    <t xml:space="preserve">Redovna djelatnost </t>
  </si>
  <si>
    <t xml:space="preserve">Brojčana oznaka funkcijske klasifikacije: </t>
  </si>
  <si>
    <t xml:space="preserve">Osnovno obrazovanje </t>
  </si>
  <si>
    <t xml:space="preserve">Brojčana oznaka lokacijske klasifikacije: </t>
  </si>
  <si>
    <t>Obrazac JLP(R)S FP-PiP 1</t>
  </si>
  <si>
    <t>Izvor</t>
  </si>
  <si>
    <t>Vlastiti prihodi</t>
  </si>
  <si>
    <t xml:space="preserve">Donacije </t>
  </si>
  <si>
    <t>Namjenski primici od zaduživanja</t>
  </si>
  <si>
    <t>Prihod od financijske imovine 641</t>
  </si>
  <si>
    <t>Prihodi iz proračuna 671</t>
  </si>
  <si>
    <t>Ukupno (po izvorima)</t>
  </si>
  <si>
    <t>Pomoći od ostalih subjekata unutar općeg proračuna 634</t>
  </si>
  <si>
    <t>Naknade troškova zaposlenima</t>
  </si>
  <si>
    <t>Prihodi od financijske imovine</t>
  </si>
  <si>
    <t>Kapitalne pomoći iz općinskih proračuna 633</t>
  </si>
  <si>
    <t>* AZZO</t>
  </si>
  <si>
    <t>Rashodi za nabavu neproizvedene dugotrajne imovine</t>
  </si>
  <si>
    <t>Nematerijalna imovina</t>
  </si>
  <si>
    <t>Ostali nespomenuti troškovi</t>
  </si>
  <si>
    <t>* općine</t>
  </si>
  <si>
    <r>
      <t>prihoda i primitaka</t>
    </r>
    <r>
      <rPr>
        <b/>
        <vertAlign val="superscript"/>
        <sz val="11"/>
        <rFont val="Arial"/>
        <family val="2"/>
      </rPr>
      <t xml:space="preserve"> *2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</si>
  <si>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rač.iz                                      računskog plana</t>
    </r>
    <r>
      <rPr>
        <b/>
        <vertAlign val="superscript"/>
        <sz val="11"/>
        <rFont val="Arial"/>
        <family val="2"/>
      </rPr>
      <t>*1</t>
    </r>
  </si>
  <si>
    <t>Vlastiti</t>
  </si>
  <si>
    <t>Prihodi iz proračuna za redovnu djelatnost-grad- dec</t>
  </si>
  <si>
    <t>Glazbena škola Josipa Runjanina Vinkovci</t>
  </si>
  <si>
    <t>* gradski proračun</t>
  </si>
  <si>
    <t>GLAZBENA ŠOLA JOSIPA RUNJANINA VINKOVCI</t>
  </si>
  <si>
    <t>Vinkovci</t>
  </si>
  <si>
    <t>GLAZBENA ŠKOLA JOSIPA RUNJANINA VINKOVCI</t>
  </si>
  <si>
    <t>Pomoći proračunskim korisnicima iz proračuna koji im nije nadležan 636 - ŽUPANIJA</t>
  </si>
  <si>
    <t>* gradski proračun- decentralizirani</t>
  </si>
  <si>
    <t>Grad-decentralizirani</t>
  </si>
  <si>
    <t>Pomoći pror.koris.iz proračuna koji im nije nadležan-ŽUPANIJA</t>
  </si>
  <si>
    <t>Županija</t>
  </si>
  <si>
    <t>Grad Vinkovci</t>
  </si>
  <si>
    <t>Donacije od pravnih i fizičkih osoba izvan općeg proračuna 663</t>
  </si>
  <si>
    <t>* državni proračun- MZO (plaće)</t>
  </si>
  <si>
    <t>Pomoći pror.koris.iz proračuna koji im nije nadležan-MZOŠ (plaće)</t>
  </si>
  <si>
    <t>UKUPNO</t>
  </si>
  <si>
    <t>Plan 2022.</t>
  </si>
  <si>
    <t xml:space="preserve">Plan za 2022. </t>
  </si>
  <si>
    <t>Naknade troškova osobama izvan radnog odnosa</t>
  </si>
  <si>
    <t>* državni proračun- Ministarstvo</t>
  </si>
  <si>
    <t>Pomoći od izvanproračunskog korisnika temeljem prijenosa EU sredstava (HZZ pripravništvo)</t>
  </si>
  <si>
    <t>Ostali prihodi</t>
  </si>
  <si>
    <t>Prihodi od pozitivnih tečajnih razlika</t>
  </si>
  <si>
    <t>Vlastiti prihodi 65264, 66151, 64151, 68311</t>
  </si>
  <si>
    <t>Plan 2023.</t>
  </si>
  <si>
    <t xml:space="preserve">Plan za 2023. </t>
  </si>
  <si>
    <t>Višak iz 2021. godine</t>
  </si>
  <si>
    <t xml:space="preserve">Plan za 2024. </t>
  </si>
  <si>
    <t>Plan 2024.</t>
  </si>
  <si>
    <t>2022.</t>
  </si>
  <si>
    <t>Plan za 2022.</t>
  </si>
  <si>
    <t>Naknade građanima</t>
  </si>
  <si>
    <t>Ostale naknade</t>
  </si>
  <si>
    <t>EU sredstva</t>
  </si>
  <si>
    <t>Prihodi od prodaje</t>
  </si>
  <si>
    <t>Kapitalne pomoći iz državnog proračuna prorač. korisnicima proračuna JLP(R)S</t>
  </si>
  <si>
    <t>Prihodi iz nadležnog proračuna za fin. rashoda za nabavu nefinanc. imovine</t>
  </si>
  <si>
    <t>67121</t>
  </si>
  <si>
    <t>Naknade građanima i kućanstvima na temelju osiguranja i druge naknade</t>
  </si>
  <si>
    <t>Ostale naknade građanima u proračunu</t>
  </si>
  <si>
    <t>*kapitalna ulaganja grad</t>
  </si>
  <si>
    <t>* državni proračun - MZO (knjige)</t>
  </si>
  <si>
    <t>Ukupni rashodi poslovanja i za nefinancijsku imovinu</t>
  </si>
  <si>
    <t>639311</t>
  </si>
  <si>
    <t>639312</t>
  </si>
  <si>
    <t>63612</t>
  </si>
  <si>
    <t>Pomoći-ministarstvo</t>
  </si>
  <si>
    <t>Pomoći-asistenti</t>
  </si>
  <si>
    <t>Povećanje/smanjenje</t>
  </si>
  <si>
    <t>Novi plan za 2022.</t>
  </si>
  <si>
    <t>Ravnateljica: ______________________ (Dinka Peti, mag.mus.)</t>
  </si>
  <si>
    <t>Predsjednik Školskog odbora: ___________________ (Tomislav Ćavar, dipl.iur.)</t>
  </si>
  <si>
    <t>Vinkovci, prosinac 2022.g.</t>
  </si>
  <si>
    <t>EU sredstva-shema voća</t>
  </si>
  <si>
    <t>Pomoći-shema voća</t>
  </si>
  <si>
    <t>636131</t>
  </si>
  <si>
    <t>63622</t>
  </si>
  <si>
    <t>Tekući prijenosi između proračunskih korisnika istog proračuna temeljem prijenosa EU sredstava -EU asistenti</t>
  </si>
  <si>
    <t>Tekući prijenosi između proračunskih korisnika istog proračuna temeljem prijenosa EU sredstava -ministarstvo asistenti</t>
  </si>
  <si>
    <t>Tekući prijenosi između proračunskih korisnika istog proračuna temeljem prijenosa EU sredstava -EU voće</t>
  </si>
  <si>
    <t>Tekući prijenosi između proračunskih korisnika istog proračuna temeljem prijenosa EU sredstava -ministarstvo voće</t>
  </si>
  <si>
    <t>Zatezne kamate iz obveznih odnosa</t>
  </si>
  <si>
    <t>Sufinanciranje cijene usluge, participacije i slično</t>
  </si>
  <si>
    <t>Prihodi od pruženih usluga</t>
  </si>
  <si>
    <t>Tekuće donacije od fizičkih osoba</t>
  </si>
  <si>
    <t>Tekuće donacije od trgovačkih društava</t>
  </si>
  <si>
    <t>Tekuće donacije od ostalih subjekata izvan proračuna</t>
  </si>
  <si>
    <t>Tekući prijenosi između proračunskih korisnika temelejm EU sredstava 639311-asistenti</t>
  </si>
  <si>
    <t>Tekući prijenosi između proračunskih korisnika temelejm EU sredstava 639311-shema voća</t>
  </si>
  <si>
    <t>* državni proračun - Ministarstvo (asistenti)</t>
  </si>
  <si>
    <t>* državni proračun - Ministarstvo shema voća</t>
  </si>
  <si>
    <t xml:space="preserve">PRVA IZMJENA FINANCIJSKOG PLANA ZA 2022. GODINU </t>
  </si>
  <si>
    <t xml:space="preserve">                                 M.P.                                 21.12.2022.</t>
  </si>
  <si>
    <t xml:space="preserve"> PRVA IZMJENA FINANCIJSKOG PLANA ZA 2022. GODINU </t>
  </si>
  <si>
    <t xml:space="preserve"> PRVA IZMJENA FINANCIJSKOG PLANA - Prihodi i primici za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</si>
</sst>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\ _k_n"/>
  </numFmts>
  <fonts count="4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sz val="12"/>
      <name val="Times New Roman"/>
      <family val="1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b/>
      <sz val="12"/>
      <name val="Times New Roman"/>
      <family val="1"/>
    </font>
    <font>
      <b/>
      <i/>
      <sz val="10"/>
      <name val="Arial"/>
      <family val="2"/>
      <charset val="238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b/>
      <sz val="11"/>
      <name val="Times New Roman"/>
      <family val="1"/>
      <charset val="238"/>
    </font>
    <font>
      <b/>
      <vertAlign val="superscript"/>
      <sz val="11"/>
      <name val="Arial"/>
      <family val="2"/>
    </font>
    <font>
      <b/>
      <i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</font>
    <font>
      <sz val="1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8"/>
      <name val="Arial"/>
      <family val="2"/>
    </font>
    <font>
      <sz val="18"/>
      <color theme="1"/>
      <name val="Calibri"/>
      <family val="2"/>
      <charset val="238"/>
      <scheme val="minor"/>
    </font>
    <font>
      <b/>
      <sz val="15"/>
      <name val="Arial"/>
      <family val="2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6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164" fontId="10" fillId="0" borderId="0" applyFont="0" applyFill="0" applyBorder="0" applyAlignment="0" applyProtection="0"/>
    <xf numFmtId="0" fontId="1" fillId="0" borderId="0"/>
  </cellStyleXfs>
  <cellXfs count="312">
    <xf numFmtId="0" fontId="0" fillId="0" borderId="0" xfId="0"/>
    <xf numFmtId="0" fontId="1" fillId="0" borderId="0" xfId="1"/>
    <xf numFmtId="0" fontId="3" fillId="0" borderId="0" xfId="1" applyFont="1" applyAlignment="1">
      <alignment horizontal="right"/>
    </xf>
    <xf numFmtId="49" fontId="4" fillId="0" borderId="0" xfId="1" applyNumberFormat="1" applyFont="1" applyAlignment="1">
      <alignment horizontal="center" wrapText="1"/>
    </xf>
    <xf numFmtId="0" fontId="5" fillId="4" borderId="1" xfId="1" applyFont="1" applyFill="1" applyBorder="1"/>
    <xf numFmtId="3" fontId="7" fillId="0" borderId="0" xfId="0" applyNumberFormat="1" applyFont="1"/>
    <xf numFmtId="0" fontId="0" fillId="0" borderId="0" xfId="0" applyAlignment="1">
      <alignment horizontal="center" wrapText="1"/>
    </xf>
    <xf numFmtId="3" fontId="9" fillId="0" borderId="25" xfId="0" quotePrefix="1" applyNumberFormat="1" applyFont="1" applyBorder="1" applyAlignment="1">
      <alignment horizontal="left"/>
    </xf>
    <xf numFmtId="3" fontId="14" fillId="0" borderId="0" xfId="0" applyNumberFormat="1" applyFont="1" applyBorder="1"/>
    <xf numFmtId="3" fontId="14" fillId="0" borderId="0" xfId="0" applyNumberFormat="1" applyFont="1"/>
    <xf numFmtId="3" fontId="2" fillId="0" borderId="0" xfId="0" applyNumberFormat="1" applyFont="1" applyAlignment="1">
      <alignment horizontal="left"/>
    </xf>
    <xf numFmtId="3" fontId="9" fillId="0" borderId="0" xfId="0" quotePrefix="1" applyNumberFormat="1" applyFont="1" applyAlignment="1">
      <alignment horizontal="left"/>
    </xf>
    <xf numFmtId="0" fontId="16" fillId="0" borderId="0" xfId="0" applyNumberFormat="1" applyFont="1" applyAlignment="1">
      <alignment horizontal="center" vertical="center"/>
    </xf>
    <xf numFmtId="164" fontId="14" fillId="0" borderId="0" xfId="3" applyFont="1" applyBorder="1"/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3" fontId="1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/>
    </xf>
    <xf numFmtId="1" fontId="7" fillId="0" borderId="0" xfId="0" applyNumberFormat="1" applyFont="1"/>
    <xf numFmtId="3" fontId="16" fillId="0" borderId="0" xfId="0" applyNumberFormat="1" applyFont="1" applyAlignment="1">
      <alignment horizontal="center" vertical="center"/>
    </xf>
    <xf numFmtId="3" fontId="18" fillId="0" borderId="0" xfId="0" applyNumberFormat="1" applyFont="1"/>
    <xf numFmtId="3" fontId="15" fillId="4" borderId="0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2" fillId="4" borderId="0" xfId="0" applyFont="1" applyFill="1" applyAlignment="1">
      <alignment wrapText="1"/>
    </xf>
    <xf numFmtId="0" fontId="23" fillId="0" borderId="0" xfId="0" applyFont="1"/>
    <xf numFmtId="0" fontId="19" fillId="6" borderId="30" xfId="0" applyFont="1" applyFill="1" applyBorder="1"/>
    <xf numFmtId="0" fontId="0" fillId="6" borderId="0" xfId="0" applyFill="1"/>
    <xf numFmtId="4" fontId="5" fillId="4" borderId="1" xfId="1" applyNumberFormat="1" applyFont="1" applyFill="1" applyBorder="1" applyAlignment="1">
      <alignment horizontal="right"/>
    </xf>
    <xf numFmtId="3" fontId="24" fillId="4" borderId="0" xfId="0" applyNumberFormat="1" applyFont="1" applyFill="1" applyBorder="1" applyAlignment="1">
      <alignment horizontal="center"/>
    </xf>
    <xf numFmtId="4" fontId="24" fillId="4" borderId="0" xfId="0" applyNumberFormat="1" applyFont="1" applyFill="1" applyBorder="1"/>
    <xf numFmtId="3" fontId="14" fillId="4" borderId="0" xfId="0" applyNumberFormat="1" applyFont="1" applyFill="1"/>
    <xf numFmtId="164" fontId="9" fillId="4" borderId="0" xfId="3" applyFont="1" applyFill="1" applyBorder="1"/>
    <xf numFmtId="3" fontId="7" fillId="4" borderId="0" xfId="0" applyNumberFormat="1" applyFont="1" applyFill="1"/>
    <xf numFmtId="0" fontId="22" fillId="0" borderId="0" xfId="0" applyFont="1" applyAlignment="1">
      <alignment wrapText="1"/>
    </xf>
    <xf numFmtId="3" fontId="8" fillId="0" borderId="0" xfId="0" quotePrefix="1" applyNumberFormat="1" applyFont="1" applyFill="1" applyBorder="1" applyAlignment="1">
      <alignment horizontal="left"/>
    </xf>
    <xf numFmtId="3" fontId="8" fillId="0" borderId="0" xfId="0" applyNumberFormat="1" applyFont="1" applyBorder="1"/>
    <xf numFmtId="3" fontId="6" fillId="0" borderId="0" xfId="0" applyNumberFormat="1" applyFont="1"/>
    <xf numFmtId="3" fontId="8" fillId="0" borderId="0" xfId="0" applyNumberFormat="1" applyFont="1"/>
    <xf numFmtId="3" fontId="25" fillId="0" borderId="0" xfId="0" applyNumberFormat="1" applyFont="1" applyAlignment="1">
      <alignment wrapText="1"/>
    </xf>
    <xf numFmtId="0" fontId="6" fillId="0" borderId="8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6" fillId="0" borderId="21" xfId="0" applyNumberFormat="1" applyFont="1" applyBorder="1" applyAlignment="1">
      <alignment horizontal="center"/>
    </xf>
    <xf numFmtId="49" fontId="6" fillId="0" borderId="8" xfId="0" applyNumberFormat="1" applyFont="1" applyFill="1" applyBorder="1" applyAlignment="1">
      <alignment horizontal="center" shrinkToFit="1"/>
    </xf>
    <xf numFmtId="49" fontId="6" fillId="0" borderId="1" xfId="0" applyNumberFormat="1" applyFont="1" applyBorder="1" applyAlignment="1">
      <alignment horizontal="center" shrinkToFit="1"/>
    </xf>
    <xf numFmtId="0" fontId="6" fillId="0" borderId="0" xfId="0" applyNumberFormat="1" applyFont="1" applyBorder="1"/>
    <xf numFmtId="0" fontId="21" fillId="1" borderId="28" xfId="0" applyFont="1" applyFill="1" applyBorder="1" applyAlignment="1">
      <alignment horizontal="center"/>
    </xf>
    <xf numFmtId="0" fontId="21" fillId="1" borderId="20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left" wrapText="1"/>
    </xf>
    <xf numFmtId="4" fontId="22" fillId="0" borderId="1" xfId="0" applyNumberFormat="1" applyFont="1" applyFill="1" applyBorder="1"/>
    <xf numFmtId="4" fontId="22" fillId="4" borderId="1" xfId="0" applyNumberFormat="1" applyFont="1" applyFill="1" applyBorder="1"/>
    <xf numFmtId="4" fontId="22" fillId="0" borderId="19" xfId="0" applyNumberFormat="1" applyFont="1" applyFill="1" applyBorder="1"/>
    <xf numFmtId="3" fontId="16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right"/>
    </xf>
    <xf numFmtId="4" fontId="8" fillId="4" borderId="1" xfId="0" applyNumberFormat="1" applyFont="1" applyFill="1" applyBorder="1"/>
    <xf numFmtId="4" fontId="6" fillId="4" borderId="8" xfId="0" applyNumberFormat="1" applyFont="1" applyFill="1" applyBorder="1"/>
    <xf numFmtId="4" fontId="6" fillId="4" borderId="1" xfId="0" applyNumberFormat="1" applyFont="1" applyFill="1" applyBorder="1"/>
    <xf numFmtId="4" fontId="6" fillId="4" borderId="29" xfId="0" applyNumberFormat="1" applyFont="1" applyFill="1" applyBorder="1"/>
    <xf numFmtId="4" fontId="6" fillId="4" borderId="21" xfId="0" applyNumberFormat="1" applyFont="1" applyFill="1" applyBorder="1"/>
    <xf numFmtId="4" fontId="6" fillId="0" borderId="8" xfId="0" applyNumberFormat="1" applyFont="1" applyBorder="1"/>
    <xf numFmtId="4" fontId="6" fillId="0" borderId="1" xfId="0" applyNumberFormat="1" applyFont="1" applyBorder="1"/>
    <xf numFmtId="4" fontId="6" fillId="0" borderId="29" xfId="0" applyNumberFormat="1" applyFont="1" applyBorder="1"/>
    <xf numFmtId="3" fontId="2" fillId="0" borderId="0" xfId="0" applyNumberFormat="1" applyFont="1" applyAlignment="1">
      <alignment wrapText="1"/>
    </xf>
    <xf numFmtId="0" fontId="0" fillId="0" borderId="0" xfId="0" applyBorder="1"/>
    <xf numFmtId="4" fontId="8" fillId="3" borderId="1" xfId="3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center" wrapText="1"/>
    </xf>
    <xf numFmtId="4" fontId="8" fillId="3" borderId="19" xfId="3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 vertical="center" wrapText="1"/>
    </xf>
    <xf numFmtId="4" fontId="8" fillId="4" borderId="29" xfId="0" applyNumberFormat="1" applyFont="1" applyFill="1" applyBorder="1"/>
    <xf numFmtId="4" fontId="8" fillId="4" borderId="8" xfId="0" applyNumberFormat="1" applyFont="1" applyFill="1" applyBorder="1"/>
    <xf numFmtId="0" fontId="8" fillId="3" borderId="34" xfId="0" applyNumberFormat="1" applyFont="1" applyFill="1" applyBorder="1" applyAlignment="1">
      <alignment horizontal="center"/>
    </xf>
    <xf numFmtId="0" fontId="8" fillId="3" borderId="22" xfId="0" applyNumberFormat="1" applyFont="1" applyFill="1" applyBorder="1" applyAlignment="1">
      <alignment horizontal="center"/>
    </xf>
    <xf numFmtId="4" fontId="8" fillId="3" borderId="22" xfId="0" applyNumberFormat="1" applyFont="1" applyFill="1" applyBorder="1"/>
    <xf numFmtId="4" fontId="8" fillId="3" borderId="36" xfId="0" applyNumberFormat="1" applyFont="1" applyFill="1" applyBorder="1"/>
    <xf numFmtId="0" fontId="8" fillId="7" borderId="34" xfId="0" quotePrefix="1" applyNumberFormat="1" applyFont="1" applyFill="1" applyBorder="1" applyAlignment="1">
      <alignment horizontal="center" vertical="center" wrapText="1"/>
    </xf>
    <xf numFmtId="0" fontId="8" fillId="7" borderId="22" xfId="0" applyNumberFormat="1" applyFont="1" applyFill="1" applyBorder="1" applyAlignment="1">
      <alignment horizontal="center" vertical="center" wrapText="1"/>
    </xf>
    <xf numFmtId="3" fontId="8" fillId="7" borderId="22" xfId="0" applyNumberFormat="1" applyFont="1" applyFill="1" applyBorder="1" applyAlignment="1">
      <alignment horizontal="center" vertical="center" wrapText="1"/>
    </xf>
    <xf numFmtId="3" fontId="8" fillId="7" borderId="36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wrapText="1"/>
    </xf>
    <xf numFmtId="0" fontId="8" fillId="3" borderId="22" xfId="0" applyNumberFormat="1" applyFont="1" applyFill="1" applyBorder="1" applyAlignment="1">
      <alignment horizontal="center" wrapText="1"/>
    </xf>
    <xf numFmtId="0" fontId="8" fillId="3" borderId="22" xfId="0" applyNumberFormat="1" applyFont="1" applyFill="1" applyBorder="1" applyAlignment="1">
      <alignment horizontal="center" wrapText="1" shrinkToFit="1"/>
    </xf>
    <xf numFmtId="49" fontId="6" fillId="0" borderId="29" xfId="0" applyNumberFormat="1" applyFont="1" applyBorder="1" applyAlignment="1">
      <alignment horizontal="center" shrinkToFit="1"/>
    </xf>
    <xf numFmtId="4" fontId="8" fillId="7" borderId="22" xfId="0" applyNumberFormat="1" applyFont="1" applyFill="1" applyBorder="1"/>
    <xf numFmtId="4" fontId="8" fillId="7" borderId="36" xfId="0" applyNumberFormat="1" applyFont="1" applyFill="1" applyBorder="1"/>
    <xf numFmtId="0" fontId="6" fillId="0" borderId="7" xfId="0" applyNumberFormat="1" applyFont="1" applyBorder="1" applyAlignment="1">
      <alignment horizontal="center"/>
    </xf>
    <xf numFmtId="4" fontId="8" fillId="4" borderId="18" xfId="0" applyNumberFormat="1" applyFont="1" applyFill="1" applyBorder="1"/>
    <xf numFmtId="0" fontId="6" fillId="0" borderId="2" xfId="0" applyNumberFormat="1" applyFont="1" applyBorder="1" applyAlignment="1">
      <alignment horizontal="center"/>
    </xf>
    <xf numFmtId="4" fontId="8" fillId="4" borderId="19" xfId="0" applyNumberFormat="1" applyFont="1" applyFill="1" applyBorder="1"/>
    <xf numFmtId="0" fontId="6" fillId="0" borderId="3" xfId="0" applyNumberFormat="1" applyFont="1" applyBorder="1" applyAlignment="1">
      <alignment horizontal="center"/>
    </xf>
    <xf numFmtId="4" fontId="8" fillId="4" borderId="33" xfId="0" applyNumberFormat="1" applyFont="1" applyFill="1" applyBorder="1"/>
    <xf numFmtId="0" fontId="6" fillId="0" borderId="11" xfId="0" applyNumberFormat="1" applyFont="1" applyBorder="1" applyAlignment="1">
      <alignment horizontal="center"/>
    </xf>
    <xf numFmtId="4" fontId="8" fillId="4" borderId="40" xfId="0" applyNumberFormat="1" applyFont="1" applyFill="1" applyBorder="1"/>
    <xf numFmtId="0" fontId="6" fillId="0" borderId="7" xfId="0" applyNumberFormat="1" applyFont="1" applyFill="1" applyBorder="1" applyAlignment="1">
      <alignment horizontal="center"/>
    </xf>
    <xf numFmtId="3" fontId="2" fillId="7" borderId="34" xfId="0" applyNumberFormat="1" applyFont="1" applyFill="1" applyBorder="1" applyAlignment="1">
      <alignment horizontal="center"/>
    </xf>
    <xf numFmtId="4" fontId="2" fillId="7" borderId="36" xfId="0" applyNumberFormat="1" applyFont="1" applyFill="1" applyBorder="1"/>
    <xf numFmtId="0" fontId="3" fillId="7" borderId="30" xfId="0" applyFont="1" applyFill="1" applyBorder="1"/>
    <xf numFmtId="0" fontId="0" fillId="7" borderId="24" xfId="0" applyFill="1" applyBorder="1"/>
    <xf numFmtId="4" fontId="8" fillId="7" borderId="14" xfId="0" applyNumberFormat="1" applyFont="1" applyFill="1" applyBorder="1" applyAlignment="1">
      <alignment horizontal="center" wrapText="1"/>
    </xf>
    <xf numFmtId="4" fontId="8" fillId="7" borderId="23" xfId="0" applyNumberFormat="1" applyFont="1" applyFill="1" applyBorder="1" applyAlignment="1">
      <alignment horizontal="left"/>
    </xf>
    <xf numFmtId="0" fontId="8" fillId="7" borderId="28" xfId="0" applyFont="1" applyFill="1" applyBorder="1" applyAlignment="1">
      <alignment horizontal="center" wrapText="1"/>
    </xf>
    <xf numFmtId="4" fontId="8" fillId="7" borderId="38" xfId="0" applyNumberFormat="1" applyFont="1" applyFill="1" applyBorder="1" applyAlignment="1"/>
    <xf numFmtId="3" fontId="5" fillId="4" borderId="1" xfId="1" applyNumberFormat="1" applyFont="1" applyFill="1" applyBorder="1" applyAlignment="1">
      <alignment horizontal="right"/>
    </xf>
    <xf numFmtId="4" fontId="5" fillId="4" borderId="19" xfId="1" applyNumberFormat="1" applyFont="1" applyFill="1" applyBorder="1" applyAlignment="1">
      <alignment horizontal="right"/>
    </xf>
    <xf numFmtId="4" fontId="5" fillId="4" borderId="5" xfId="1" applyNumberFormat="1" applyFont="1" applyFill="1" applyBorder="1" applyAlignment="1">
      <alignment horizontal="right" wrapText="1"/>
    </xf>
    <xf numFmtId="4" fontId="5" fillId="4" borderId="32" xfId="1" applyNumberFormat="1" applyFont="1" applyFill="1" applyBorder="1" applyAlignment="1">
      <alignment horizontal="right" wrapText="1"/>
    </xf>
    <xf numFmtId="49" fontId="5" fillId="4" borderId="1" xfId="1" applyNumberFormat="1" applyFont="1" applyFill="1" applyBorder="1" applyAlignment="1">
      <alignment horizontal="right" wrapText="1"/>
    </xf>
    <xf numFmtId="4" fontId="5" fillId="4" borderId="1" xfId="1" applyNumberFormat="1" applyFont="1" applyFill="1" applyBorder="1" applyAlignment="1">
      <alignment horizontal="right" wrapText="1"/>
    </xf>
    <xf numFmtId="4" fontId="5" fillId="4" borderId="19" xfId="1" applyNumberFormat="1" applyFont="1" applyFill="1" applyBorder="1" applyAlignment="1">
      <alignment horizontal="right" wrapText="1"/>
    </xf>
    <xf numFmtId="3" fontId="5" fillId="2" borderId="2" xfId="1" applyNumberFormat="1" applyFont="1" applyFill="1" applyBorder="1" applyAlignment="1">
      <alignment horizontal="left"/>
    </xf>
    <xf numFmtId="0" fontId="30" fillId="2" borderId="2" xfId="1" applyNumberFormat="1" applyFont="1" applyFill="1" applyBorder="1" applyAlignment="1">
      <alignment horizontal="left"/>
    </xf>
    <xf numFmtId="0" fontId="25" fillId="0" borderId="20" xfId="1" applyFont="1" applyBorder="1" applyAlignment="1">
      <alignment wrapText="1"/>
    </xf>
    <xf numFmtId="0" fontId="31" fillId="0" borderId="0" xfId="1" applyFont="1" applyBorder="1"/>
    <xf numFmtId="3" fontId="25" fillId="0" borderId="0" xfId="1" applyNumberFormat="1" applyFont="1" applyBorder="1"/>
    <xf numFmtId="3" fontId="25" fillId="0" borderId="45" xfId="1" applyNumberFormat="1" applyFont="1" applyBorder="1"/>
    <xf numFmtId="0" fontId="32" fillId="8" borderId="34" xfId="1" applyNumberFormat="1" applyFont="1" applyFill="1" applyBorder="1" applyAlignment="1">
      <alignment horizontal="left" wrapText="1"/>
    </xf>
    <xf numFmtId="0" fontId="32" fillId="8" borderId="35" xfId="1" applyNumberFormat="1" applyFont="1" applyFill="1" applyBorder="1" applyAlignment="1">
      <alignment horizontal="left" wrapText="1"/>
    </xf>
    <xf numFmtId="4" fontId="32" fillId="8" borderId="22" xfId="1" applyNumberFormat="1" applyFont="1" applyFill="1" applyBorder="1" applyAlignment="1">
      <alignment horizontal="right" wrapText="1"/>
    </xf>
    <xf numFmtId="4" fontId="32" fillId="8" borderId="36" xfId="1" applyNumberFormat="1" applyFont="1" applyFill="1" applyBorder="1" applyAlignment="1">
      <alignment horizontal="right" wrapText="1"/>
    </xf>
    <xf numFmtId="0" fontId="25" fillId="2" borderId="34" xfId="1" applyNumberFormat="1" applyFont="1" applyFill="1" applyBorder="1" applyAlignment="1">
      <alignment horizontal="left"/>
    </xf>
    <xf numFmtId="3" fontId="25" fillId="2" borderId="22" xfId="1" applyNumberFormat="1" applyFont="1" applyFill="1" applyBorder="1" applyAlignment="1">
      <alignment horizontal="right"/>
    </xf>
    <xf numFmtId="4" fontId="25" fillId="2" borderId="22" xfId="1" applyNumberFormat="1" applyFont="1" applyFill="1" applyBorder="1" applyAlignment="1">
      <alignment horizontal="right"/>
    </xf>
    <xf numFmtId="4" fontId="25" fillId="2" borderId="36" xfId="1" applyNumberFormat="1" applyFont="1" applyFill="1" applyBorder="1" applyAlignment="1">
      <alignment horizontal="right"/>
    </xf>
    <xf numFmtId="0" fontId="33" fillId="2" borderId="7" xfId="1" applyNumberFormat="1" applyFont="1" applyFill="1" applyBorder="1"/>
    <xf numFmtId="0" fontId="33" fillId="4" borderId="8" xfId="1" applyNumberFormat="1" applyFont="1" applyFill="1" applyBorder="1" applyAlignment="1">
      <alignment horizontal="right"/>
    </xf>
    <xf numFmtId="0" fontId="33" fillId="2" borderId="2" xfId="1" applyNumberFormat="1" applyFont="1" applyFill="1" applyBorder="1"/>
    <xf numFmtId="0" fontId="33" fillId="4" borderId="1" xfId="1" applyNumberFormat="1" applyFont="1" applyFill="1" applyBorder="1" applyAlignment="1">
      <alignment horizontal="right"/>
    </xf>
    <xf numFmtId="4" fontId="33" fillId="4" borderId="1" xfId="1" applyNumberFormat="1" applyFont="1" applyFill="1" applyBorder="1" applyAlignment="1">
      <alignment horizontal="right"/>
    </xf>
    <xf numFmtId="4" fontId="33" fillId="4" borderId="19" xfId="1" applyNumberFormat="1" applyFont="1" applyFill="1" applyBorder="1" applyAlignment="1">
      <alignment horizontal="right"/>
    </xf>
    <xf numFmtId="0" fontId="33" fillId="2" borderId="3" xfId="1" applyNumberFormat="1" applyFont="1" applyFill="1" applyBorder="1"/>
    <xf numFmtId="0" fontId="33" fillId="4" borderId="29" xfId="1" applyNumberFormat="1" applyFont="1" applyFill="1" applyBorder="1" applyAlignment="1">
      <alignment horizontal="right"/>
    </xf>
    <xf numFmtId="0" fontId="33" fillId="2" borderId="2" xfId="1" applyNumberFormat="1" applyFont="1" applyFill="1" applyBorder="1" applyAlignment="1">
      <alignment shrinkToFit="1"/>
    </xf>
    <xf numFmtId="0" fontId="33" fillId="2" borderId="11" xfId="1" applyNumberFormat="1" applyFont="1" applyFill="1" applyBorder="1"/>
    <xf numFmtId="0" fontId="31" fillId="4" borderId="21" xfId="1" applyFont="1" applyFill="1" applyBorder="1"/>
    <xf numFmtId="0" fontId="5" fillId="2" borderId="31" xfId="0" applyNumberFormat="1" applyFont="1" applyFill="1" applyBorder="1" applyAlignment="1">
      <alignment horizontal="left" wrapText="1"/>
    </xf>
    <xf numFmtId="0" fontId="25" fillId="2" borderId="42" xfId="1" applyNumberFormat="1" applyFont="1" applyFill="1" applyBorder="1" applyAlignment="1">
      <alignment horizontal="right" wrapText="1"/>
    </xf>
    <xf numFmtId="4" fontId="32" fillId="2" borderId="5" xfId="1" applyNumberFormat="1" applyFont="1" applyFill="1" applyBorder="1" applyAlignment="1">
      <alignment horizontal="right" wrapText="1"/>
    </xf>
    <xf numFmtId="4" fontId="32" fillId="2" borderId="32" xfId="1" applyNumberFormat="1" applyFont="1" applyFill="1" applyBorder="1" applyAlignment="1">
      <alignment horizontal="right" wrapText="1"/>
    </xf>
    <xf numFmtId="0" fontId="5" fillId="2" borderId="43" xfId="0" applyNumberFormat="1" applyFont="1" applyFill="1" applyBorder="1" applyAlignment="1">
      <alignment horizontal="left"/>
    </xf>
    <xf numFmtId="0" fontId="33" fillId="4" borderId="17" xfId="1" applyNumberFormat="1" applyFont="1" applyFill="1" applyBorder="1" applyAlignment="1">
      <alignment horizontal="right" wrapText="1"/>
    </xf>
    <xf numFmtId="0" fontId="33" fillId="4" borderId="9" xfId="1" applyNumberFormat="1" applyFont="1" applyFill="1" applyBorder="1" applyAlignment="1">
      <alignment horizontal="right"/>
    </xf>
    <xf numFmtId="0" fontId="33" fillId="4" borderId="10" xfId="1" applyNumberFormat="1" applyFont="1" applyFill="1" applyBorder="1" applyAlignment="1">
      <alignment horizontal="right"/>
    </xf>
    <xf numFmtId="0" fontId="31" fillId="2" borderId="12" xfId="1" applyFont="1" applyFill="1" applyBorder="1"/>
    <xf numFmtId="0" fontId="31" fillId="4" borderId="13" xfId="1" applyFont="1" applyFill="1" applyBorder="1"/>
    <xf numFmtId="4" fontId="33" fillId="4" borderId="13" xfId="1" applyNumberFormat="1" applyFont="1" applyFill="1" applyBorder="1" applyAlignment="1">
      <alignment horizontal="right"/>
    </xf>
    <xf numFmtId="4" fontId="33" fillId="4" borderId="16" xfId="1" applyNumberFormat="1" applyFont="1" applyFill="1" applyBorder="1" applyAlignment="1">
      <alignment horizontal="right"/>
    </xf>
    <xf numFmtId="0" fontId="32" fillId="7" borderId="14" xfId="1" applyFont="1" applyFill="1" applyBorder="1"/>
    <xf numFmtId="0" fontId="32" fillId="7" borderId="15" xfId="1" applyFont="1" applyFill="1" applyBorder="1"/>
    <xf numFmtId="4" fontId="32" fillId="7" borderId="22" xfId="1" applyNumberFormat="1" applyFont="1" applyFill="1" applyBorder="1"/>
    <xf numFmtId="4" fontId="32" fillId="7" borderId="36" xfId="1" applyNumberFormat="1" applyFont="1" applyFill="1" applyBorder="1"/>
    <xf numFmtId="4" fontId="5" fillId="4" borderId="29" xfId="1" applyNumberFormat="1" applyFont="1" applyFill="1" applyBorder="1" applyAlignment="1">
      <alignment horizontal="right"/>
    </xf>
    <xf numFmtId="4" fontId="5" fillId="4" borderId="33" xfId="1" applyNumberFormat="1" applyFont="1" applyFill="1" applyBorder="1" applyAlignment="1">
      <alignment horizontal="right"/>
    </xf>
    <xf numFmtId="4" fontId="5" fillId="4" borderId="8" xfId="1" applyNumberFormat="1" applyFont="1" applyFill="1" applyBorder="1" applyAlignment="1">
      <alignment horizontal="right"/>
    </xf>
    <xf numFmtId="4" fontId="5" fillId="4" borderId="18" xfId="1" applyNumberFormat="1" applyFont="1" applyFill="1" applyBorder="1" applyAlignment="1">
      <alignment horizontal="right"/>
    </xf>
    <xf numFmtId="4" fontId="5" fillId="4" borderId="1" xfId="1" applyNumberFormat="1" applyFont="1" applyFill="1" applyBorder="1" applyAlignment="1">
      <alignment horizontal="right" shrinkToFit="1"/>
    </xf>
    <xf numFmtId="4" fontId="5" fillId="4" borderId="19" xfId="1" applyNumberFormat="1" applyFont="1" applyFill="1" applyBorder="1" applyAlignment="1">
      <alignment horizontal="right" shrinkToFit="1"/>
    </xf>
    <xf numFmtId="4" fontId="5" fillId="4" borderId="21" xfId="1" applyNumberFormat="1" applyFont="1" applyFill="1" applyBorder="1" applyAlignment="1">
      <alignment horizontal="right"/>
    </xf>
    <xf numFmtId="4" fontId="5" fillId="4" borderId="40" xfId="1" applyNumberFormat="1" applyFont="1" applyFill="1" applyBorder="1" applyAlignment="1">
      <alignment horizontal="right"/>
    </xf>
    <xf numFmtId="4" fontId="5" fillId="4" borderId="4" xfId="1" applyNumberFormat="1" applyFont="1" applyFill="1" applyBorder="1" applyAlignment="1">
      <alignment horizontal="right" wrapText="1"/>
    </xf>
    <xf numFmtId="4" fontId="5" fillId="4" borderId="44" xfId="1" applyNumberFormat="1" applyFont="1" applyFill="1" applyBorder="1" applyAlignment="1">
      <alignment horizontal="right" wrapText="1"/>
    </xf>
    <xf numFmtId="49" fontId="29" fillId="9" borderId="23" xfId="1" applyNumberFormat="1" applyFont="1" applyFill="1" applyBorder="1" applyAlignment="1">
      <alignment horizontal="center" vertical="center" wrapText="1"/>
    </xf>
    <xf numFmtId="49" fontId="29" fillId="9" borderId="22" xfId="1" applyNumberFormat="1" applyFont="1" applyFill="1" applyBorder="1" applyAlignment="1">
      <alignment horizontal="center" vertical="center" wrapText="1"/>
    </xf>
    <xf numFmtId="49" fontId="29" fillId="9" borderId="36" xfId="1" applyNumberFormat="1" applyFont="1" applyFill="1" applyBorder="1" applyAlignment="1">
      <alignment horizontal="center" vertical="center" wrapText="1"/>
    </xf>
    <xf numFmtId="0" fontId="28" fillId="9" borderId="37" xfId="1" applyFont="1" applyFill="1" applyBorder="1"/>
    <xf numFmtId="49" fontId="29" fillId="9" borderId="27" xfId="1" applyNumberFormat="1" applyFont="1" applyFill="1" applyBorder="1" applyAlignment="1">
      <alignment horizontal="center" wrapText="1"/>
    </xf>
    <xf numFmtId="1" fontId="5" fillId="4" borderId="1" xfId="1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/>
    <xf numFmtId="3" fontId="34" fillId="0" borderId="0" xfId="0" applyNumberFormat="1" applyFont="1"/>
    <xf numFmtId="0" fontId="36" fillId="0" borderId="0" xfId="0" applyFont="1"/>
    <xf numFmtId="0" fontId="37" fillId="0" borderId="0" xfId="0" quotePrefix="1" applyFont="1" applyAlignment="1">
      <alignment wrapText="1"/>
    </xf>
    <xf numFmtId="0" fontId="37" fillId="0" borderId="0" xfId="0" applyFont="1" applyAlignment="1">
      <alignment wrapText="1"/>
    </xf>
    <xf numFmtId="0" fontId="37" fillId="4" borderId="0" xfId="0" applyFont="1" applyFill="1" applyAlignment="1">
      <alignment wrapText="1"/>
    </xf>
    <xf numFmtId="0" fontId="38" fillId="4" borderId="0" xfId="0" applyFont="1" applyFill="1"/>
    <xf numFmtId="0" fontId="38" fillId="0" borderId="0" xfId="0" applyFont="1"/>
    <xf numFmtId="0" fontId="35" fillId="7" borderId="34" xfId="0" applyNumberFormat="1" applyFont="1" applyFill="1" applyBorder="1" applyAlignment="1">
      <alignment horizontal="center"/>
    </xf>
    <xf numFmtId="0" fontId="13" fillId="7" borderId="22" xfId="0" quotePrefix="1" applyNumberFormat="1" applyFont="1" applyFill="1" applyBorder="1" applyAlignment="1">
      <alignment horizontal="center" vertical="justify"/>
    </xf>
    <xf numFmtId="4" fontId="36" fillId="0" borderId="0" xfId="0" applyNumberFormat="1" applyFont="1"/>
    <xf numFmtId="4" fontId="39" fillId="7" borderId="22" xfId="0" applyNumberFormat="1" applyFont="1" applyFill="1" applyBorder="1"/>
    <xf numFmtId="4" fontId="39" fillId="7" borderId="36" xfId="0" applyNumberFormat="1" applyFont="1" applyFill="1" applyBorder="1"/>
    <xf numFmtId="3" fontId="17" fillId="0" borderId="0" xfId="0" applyNumberFormat="1" applyFont="1" applyBorder="1" applyAlignment="1">
      <alignment vertical="center" wrapText="1"/>
    </xf>
    <xf numFmtId="3" fontId="16" fillId="0" borderId="0" xfId="0" applyNumberFormat="1" applyFont="1" applyBorder="1" applyAlignment="1">
      <alignment vertical="center" wrapText="1"/>
    </xf>
    <xf numFmtId="3" fontId="14" fillId="0" borderId="0" xfId="0" applyNumberFormat="1" applyFont="1" applyAlignment="1"/>
    <xf numFmtId="3" fontId="8" fillId="0" borderId="31" xfId="0" applyNumberFormat="1" applyFont="1" applyBorder="1" applyAlignment="1">
      <alignment horizontal="center" wrapText="1"/>
    </xf>
    <xf numFmtId="4" fontId="8" fillId="3" borderId="5" xfId="3" applyNumberFormat="1" applyFont="1" applyFill="1" applyBorder="1" applyAlignment="1">
      <alignment horizontal="right"/>
    </xf>
    <xf numFmtId="4" fontId="8" fillId="3" borderId="32" xfId="3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6" fillId="0" borderId="18" xfId="0" applyNumberFormat="1" applyFont="1" applyBorder="1"/>
    <xf numFmtId="4" fontId="6" fillId="0" borderId="33" xfId="0" applyNumberFormat="1" applyFont="1" applyBorder="1"/>
    <xf numFmtId="4" fontId="6" fillId="4" borderId="18" xfId="0" applyNumberFormat="1" applyFont="1" applyFill="1" applyBorder="1"/>
    <xf numFmtId="4" fontId="6" fillId="4" borderId="19" xfId="0" applyNumberFormat="1" applyFont="1" applyFill="1" applyBorder="1"/>
    <xf numFmtId="4" fontId="6" fillId="4" borderId="33" xfId="0" applyNumberFormat="1" applyFont="1" applyFill="1" applyBorder="1"/>
    <xf numFmtId="4" fontId="6" fillId="4" borderId="40" xfId="0" applyNumberFormat="1" applyFont="1" applyFill="1" applyBorder="1"/>
    <xf numFmtId="3" fontId="8" fillId="0" borderId="3" xfId="0" applyNumberFormat="1" applyFont="1" applyBorder="1" applyAlignment="1">
      <alignment horizontal="center"/>
    </xf>
    <xf numFmtId="4" fontId="8" fillId="3" borderId="29" xfId="3" applyNumberFormat="1" applyFont="1" applyFill="1" applyBorder="1" applyAlignment="1">
      <alignment horizontal="right"/>
    </xf>
    <xf numFmtId="4" fontId="8" fillId="3" borderId="33" xfId="3" applyNumberFormat="1" applyFont="1" applyFill="1" applyBorder="1" applyAlignment="1">
      <alignment horizontal="right"/>
    </xf>
    <xf numFmtId="3" fontId="8" fillId="7" borderId="34" xfId="0" applyNumberFormat="1" applyFont="1" applyFill="1" applyBorder="1" applyAlignment="1">
      <alignment horizontal="center"/>
    </xf>
    <xf numFmtId="3" fontId="27" fillId="7" borderId="26" xfId="0" applyNumberFormat="1" applyFont="1" applyFill="1" applyBorder="1" applyAlignment="1">
      <alignment horizontal="center" vertical="center"/>
    </xf>
    <xf numFmtId="3" fontId="8" fillId="7" borderId="27" xfId="0" applyNumberFormat="1" applyFont="1" applyFill="1" applyBorder="1" applyAlignment="1">
      <alignment horizontal="center" vertical="center"/>
    </xf>
    <xf numFmtId="3" fontId="8" fillId="7" borderId="41" xfId="0" applyNumberFormat="1" applyFont="1" applyFill="1" applyBorder="1" applyAlignment="1">
      <alignment horizontal="center" vertical="center"/>
    </xf>
    <xf numFmtId="3" fontId="8" fillId="4" borderId="11" xfId="0" applyNumberFormat="1" applyFont="1" applyFill="1" applyBorder="1" applyAlignment="1">
      <alignment horizontal="center" wrapText="1"/>
    </xf>
    <xf numFmtId="4" fontId="8" fillId="4" borderId="21" xfId="0" applyNumberFormat="1" applyFont="1" applyFill="1" applyBorder="1"/>
    <xf numFmtId="4" fontId="2" fillId="7" borderId="22" xfId="0" applyNumberFormat="1" applyFont="1" applyFill="1" applyBorder="1"/>
    <xf numFmtId="0" fontId="25" fillId="2" borderId="34" xfId="1" applyNumberFormat="1" applyFont="1" applyFill="1" applyBorder="1" applyAlignment="1">
      <alignment horizontal="left" wrapText="1"/>
    </xf>
    <xf numFmtId="0" fontId="21" fillId="1" borderId="20" xfId="0" applyFont="1" applyFill="1" applyBorder="1" applyAlignment="1">
      <alignment horizontal="left" wrapText="1"/>
    </xf>
    <xf numFmtId="0" fontId="8" fillId="7" borderId="43" xfId="0" applyFont="1" applyFill="1" applyBorder="1" applyAlignment="1">
      <alignment horizontal="center"/>
    </xf>
    <xf numFmtId="4" fontId="8" fillId="7" borderId="4" xfId="0" applyNumberFormat="1" applyFont="1" applyFill="1" applyBorder="1"/>
    <xf numFmtId="4" fontId="8" fillId="7" borderId="44" xfId="0" applyNumberFormat="1" applyFont="1" applyFill="1" applyBorder="1"/>
    <xf numFmtId="0" fontId="21" fillId="0" borderId="31" xfId="0" applyFont="1" applyFill="1" applyBorder="1" applyAlignment="1">
      <alignment horizontal="left" wrapText="1"/>
    </xf>
    <xf numFmtId="4" fontId="22" fillId="0" borderId="5" xfId="0" applyNumberFormat="1" applyFont="1" applyFill="1" applyBorder="1"/>
    <xf numFmtId="4" fontId="22" fillId="4" borderId="5" xfId="0" applyNumberFormat="1" applyFont="1" applyFill="1" applyBorder="1"/>
    <xf numFmtId="4" fontId="22" fillId="0" borderId="32" xfId="0" applyNumberFormat="1" applyFont="1" applyFill="1" applyBorder="1"/>
    <xf numFmtId="0" fontId="21" fillId="0" borderId="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left" wrapText="1"/>
    </xf>
    <xf numFmtId="4" fontId="22" fillId="0" borderId="13" xfId="0" applyNumberFormat="1" applyFont="1" applyFill="1" applyBorder="1"/>
    <xf numFmtId="4" fontId="22" fillId="4" borderId="13" xfId="0" applyNumberFormat="1" applyFont="1" applyFill="1" applyBorder="1"/>
    <xf numFmtId="4" fontId="22" fillId="0" borderId="16" xfId="0" applyNumberFormat="1" applyFont="1" applyFill="1" applyBorder="1"/>
    <xf numFmtId="4" fontId="22" fillId="4" borderId="0" xfId="0" applyNumberFormat="1" applyFont="1" applyFill="1" applyAlignment="1">
      <alignment wrapText="1"/>
    </xf>
    <xf numFmtId="4" fontId="22" fillId="0" borderId="0" xfId="0" applyNumberFormat="1" applyFont="1" applyAlignment="1">
      <alignment wrapText="1"/>
    </xf>
    <xf numFmtId="4" fontId="0" fillId="0" borderId="0" xfId="0" applyNumberFormat="1"/>
    <xf numFmtId="0" fontId="25" fillId="7" borderId="34" xfId="1" applyFont="1" applyFill="1" applyBorder="1" applyAlignment="1">
      <alignment wrapText="1"/>
    </xf>
    <xf numFmtId="0" fontId="31" fillId="7" borderId="22" xfId="1" applyFont="1" applyFill="1" applyBorder="1"/>
    <xf numFmtId="4" fontId="25" fillId="7" borderId="22" xfId="1" applyNumberFormat="1" applyFont="1" applyFill="1" applyBorder="1"/>
    <xf numFmtId="4" fontId="25" fillId="7" borderId="36" xfId="1" applyNumberFormat="1" applyFont="1" applyFill="1" applyBorder="1"/>
    <xf numFmtId="0" fontId="25" fillId="8" borderId="26" xfId="1" applyFont="1" applyFill="1" applyBorder="1" applyAlignment="1">
      <alignment horizontal="center" wrapText="1"/>
    </xf>
    <xf numFmtId="0" fontId="31" fillId="8" borderId="27" xfId="1" applyFont="1" applyFill="1" applyBorder="1"/>
    <xf numFmtId="4" fontId="25" fillId="8" borderId="27" xfId="1" applyNumberFormat="1" applyFont="1" applyFill="1" applyBorder="1"/>
    <xf numFmtId="4" fontId="25" fillId="8" borderId="41" xfId="1" applyNumberFormat="1" applyFont="1" applyFill="1" applyBorder="1"/>
    <xf numFmtId="3" fontId="16" fillId="0" borderId="0" xfId="0" applyNumberFormat="1" applyFont="1" applyAlignment="1">
      <alignment horizontal="center" vertical="center"/>
    </xf>
    <xf numFmtId="0" fontId="8" fillId="3" borderId="22" xfId="0" quotePrefix="1" applyFont="1" applyFill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4" fontId="30" fillId="0" borderId="0" xfId="0" applyNumberFormat="1" applyFont="1" applyAlignment="1">
      <alignment horizontal="center"/>
    </xf>
    <xf numFmtId="0" fontId="30" fillId="0" borderId="0" xfId="0" applyFont="1"/>
    <xf numFmtId="0" fontId="14" fillId="0" borderId="0" xfId="0" applyFont="1"/>
    <xf numFmtId="0" fontId="41" fillId="0" borderId="0" xfId="0" applyFont="1"/>
    <xf numFmtId="0" fontId="35" fillId="0" borderId="0" xfId="0" applyFont="1"/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4" fontId="8" fillId="4" borderId="0" xfId="0" applyNumberFormat="1" applyFont="1" applyFill="1" applyBorder="1"/>
    <xf numFmtId="3" fontId="8" fillId="4" borderId="0" xfId="0" applyNumberFormat="1" applyFont="1" applyFill="1" applyBorder="1" applyAlignment="1">
      <alignment horizontal="center" vertical="center"/>
    </xf>
    <xf numFmtId="4" fontId="8" fillId="4" borderId="0" xfId="3" applyNumberFormat="1" applyFont="1" applyFill="1" applyBorder="1" applyAlignment="1">
      <alignment horizontal="right"/>
    </xf>
    <xf numFmtId="4" fontId="2" fillId="4" borderId="0" xfId="0" applyNumberFormat="1" applyFont="1" applyFill="1" applyBorder="1"/>
    <xf numFmtId="49" fontId="29" fillId="9" borderId="38" xfId="1" applyNumberFormat="1" applyFont="1" applyFill="1" applyBorder="1" applyAlignment="1">
      <alignment horizontal="center" vertical="center" wrapText="1"/>
    </xf>
    <xf numFmtId="49" fontId="29" fillId="9" borderId="27" xfId="1" applyNumberFormat="1" applyFont="1" applyFill="1" applyBorder="1" applyAlignment="1">
      <alignment horizontal="center" vertical="center" wrapText="1"/>
    </xf>
    <xf numFmtId="49" fontId="29" fillId="9" borderId="41" xfId="1" applyNumberFormat="1" applyFont="1" applyFill="1" applyBorder="1" applyAlignment="1">
      <alignment horizontal="center" vertical="center" wrapText="1"/>
    </xf>
    <xf numFmtId="3" fontId="25" fillId="8" borderId="20" xfId="1" applyNumberFormat="1" applyFont="1" applyFill="1" applyBorder="1" applyAlignment="1">
      <alignment horizontal="center"/>
    </xf>
    <xf numFmtId="3" fontId="25" fillId="8" borderId="43" xfId="1" applyNumberFormat="1" applyFont="1" applyFill="1" applyBorder="1" applyAlignment="1">
      <alignment horizontal="right"/>
    </xf>
    <xf numFmtId="4" fontId="25" fillId="8" borderId="17" xfId="1" applyNumberFormat="1" applyFont="1" applyFill="1" applyBorder="1" applyAlignment="1">
      <alignment horizontal="right"/>
    </xf>
    <xf numFmtId="4" fontId="25" fillId="8" borderId="44" xfId="1" applyNumberFormat="1" applyFont="1" applyFill="1" applyBorder="1" applyAlignment="1">
      <alignment horizontal="right" wrapText="1"/>
    </xf>
    <xf numFmtId="0" fontId="5" fillId="2" borderId="31" xfId="1" applyFont="1" applyFill="1" applyBorder="1" applyAlignment="1">
      <alignment wrapText="1"/>
    </xf>
    <xf numFmtId="49" fontId="5" fillId="4" borderId="5" xfId="1" applyNumberFormat="1" applyFont="1" applyFill="1" applyBorder="1" applyAlignment="1">
      <alignment horizontal="right" wrapText="1"/>
    </xf>
    <xf numFmtId="0" fontId="5" fillId="2" borderId="2" xfId="1" applyFont="1" applyFill="1" applyBorder="1" applyAlignment="1">
      <alignment wrapText="1"/>
    </xf>
    <xf numFmtId="0" fontId="30" fillId="2" borderId="12" xfId="1" applyNumberFormat="1" applyFont="1" applyFill="1" applyBorder="1" applyAlignment="1">
      <alignment horizontal="left" wrapText="1"/>
    </xf>
    <xf numFmtId="49" fontId="5" fillId="4" borderId="13" xfId="1" applyNumberFormat="1" applyFont="1" applyFill="1" applyBorder="1" applyAlignment="1">
      <alignment horizontal="right" wrapText="1"/>
    </xf>
    <xf numFmtId="4" fontId="5" fillId="4" borderId="13" xfId="1" applyNumberFormat="1" applyFont="1" applyFill="1" applyBorder="1" applyAlignment="1">
      <alignment horizontal="right"/>
    </xf>
    <xf numFmtId="4" fontId="5" fillId="4" borderId="13" xfId="1" applyNumberFormat="1" applyFont="1" applyFill="1" applyBorder="1" applyAlignment="1">
      <alignment horizontal="right" wrapText="1"/>
    </xf>
    <xf numFmtId="4" fontId="5" fillId="4" borderId="16" xfId="1" applyNumberFormat="1" applyFont="1" applyFill="1" applyBorder="1" applyAlignment="1">
      <alignment horizontal="right" wrapText="1"/>
    </xf>
    <xf numFmtId="4" fontId="22" fillId="4" borderId="19" xfId="0" applyNumberFormat="1" applyFont="1" applyFill="1" applyBorder="1"/>
    <xf numFmtId="0" fontId="2" fillId="0" borderId="0" xfId="1" applyFont="1" applyAlignment="1">
      <alignment horizontal="center" wrapText="1"/>
    </xf>
    <xf numFmtId="3" fontId="16" fillId="0" borderId="0" xfId="0" applyNumberFormat="1" applyFont="1" applyAlignment="1">
      <alignment horizontal="center" vertical="center"/>
    </xf>
    <xf numFmtId="0" fontId="11" fillId="5" borderId="14" xfId="0" applyNumberFormat="1" applyFont="1" applyFill="1" applyBorder="1" applyAlignment="1">
      <alignment horizontal="center"/>
    </xf>
    <xf numFmtId="0" fontId="11" fillId="5" borderId="23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" fontId="8" fillId="3" borderId="22" xfId="0" quotePrefix="1" applyNumberFormat="1" applyFont="1" applyFill="1" applyBorder="1" applyAlignment="1">
      <alignment horizontal="center" wrapText="1"/>
    </xf>
    <xf numFmtId="4" fontId="8" fillId="3" borderId="15" xfId="0" quotePrefix="1" applyNumberFormat="1" applyFont="1" applyFill="1" applyBorder="1" applyAlignment="1">
      <alignment horizontal="center" wrapText="1"/>
    </xf>
    <xf numFmtId="0" fontId="8" fillId="3" borderId="36" xfId="0" quotePrefix="1" applyFont="1" applyFill="1" applyBorder="1" applyAlignment="1">
      <alignment horizontal="center" wrapText="1"/>
    </xf>
    <xf numFmtId="4" fontId="8" fillId="7" borderId="38" xfId="0" applyNumberFormat="1" applyFont="1" applyFill="1" applyBorder="1" applyAlignment="1">
      <alignment horizontal="center"/>
    </xf>
    <xf numFmtId="4" fontId="8" fillId="7" borderId="39" xfId="0" applyNumberFormat="1" applyFont="1" applyFill="1" applyBorder="1" applyAlignment="1">
      <alignment horizontal="center"/>
    </xf>
    <xf numFmtId="4" fontId="8" fillId="7" borderId="14" xfId="0" applyNumberFormat="1" applyFont="1" applyFill="1" applyBorder="1" applyAlignment="1">
      <alignment horizontal="center" vertical="center"/>
    </xf>
    <xf numFmtId="4" fontId="8" fillId="7" borderId="24" xfId="0" applyNumberFormat="1" applyFont="1" applyFill="1" applyBorder="1" applyAlignment="1">
      <alignment horizontal="center" vertical="center"/>
    </xf>
    <xf numFmtId="0" fontId="22" fillId="0" borderId="0" xfId="0" quotePrefix="1" applyFont="1" applyBorder="1" applyAlignment="1">
      <alignment horizontal="left" wrapText="1"/>
    </xf>
    <xf numFmtId="0" fontId="8" fillId="3" borderId="31" xfId="0" applyFont="1" applyFill="1" applyBorder="1" applyAlignment="1">
      <alignment horizontal="center" wrapText="1"/>
    </xf>
    <xf numFmtId="0" fontId="8" fillId="3" borderId="5" xfId="0" quotePrefix="1" applyFont="1" applyFill="1" applyBorder="1" applyAlignment="1">
      <alignment horizontal="center" wrapText="1"/>
    </xf>
    <xf numFmtId="0" fontId="8" fillId="3" borderId="3" xfId="0" quotePrefix="1" applyFont="1" applyFill="1" applyBorder="1" applyAlignment="1">
      <alignment horizontal="center" wrapText="1"/>
    </xf>
    <xf numFmtId="0" fontId="8" fillId="3" borderId="29" xfId="0" quotePrefix="1" applyFont="1" applyFill="1" applyBorder="1" applyAlignment="1">
      <alignment horizontal="center" wrapText="1"/>
    </xf>
    <xf numFmtId="0" fontId="8" fillId="3" borderId="34" xfId="0" applyFont="1" applyFill="1" applyBorder="1" applyAlignment="1">
      <alignment horizontal="center" wrapText="1"/>
    </xf>
    <xf numFmtId="0" fontId="8" fillId="3" borderId="22" xfId="0" quotePrefix="1" applyFont="1" applyFill="1" applyBorder="1" applyAlignment="1">
      <alignment horizontal="center" wrapText="1"/>
    </xf>
    <xf numFmtId="165" fontId="8" fillId="3" borderId="46" xfId="0" applyNumberFormat="1" applyFont="1" applyFill="1" applyBorder="1" applyAlignment="1">
      <alignment horizontal="center" wrapText="1"/>
    </xf>
    <xf numFmtId="165" fontId="8" fillId="3" borderId="38" xfId="0" applyNumberFormat="1" applyFont="1" applyFill="1" applyBorder="1" applyAlignment="1">
      <alignment horizontal="center" wrapText="1"/>
    </xf>
    <xf numFmtId="165" fontId="8" fillId="3" borderId="39" xfId="0" applyNumberFormat="1" applyFont="1" applyFill="1" applyBorder="1" applyAlignment="1">
      <alignment horizontal="center" wrapText="1"/>
    </xf>
    <xf numFmtId="165" fontId="8" fillId="3" borderId="47" xfId="0" applyNumberFormat="1" applyFont="1" applyFill="1" applyBorder="1" applyAlignment="1">
      <alignment horizontal="center" wrapText="1"/>
    </xf>
    <xf numFmtId="165" fontId="8" fillId="3" borderId="6" xfId="0" applyNumberFormat="1" applyFont="1" applyFill="1" applyBorder="1" applyAlignment="1">
      <alignment horizontal="center" wrapText="1"/>
    </xf>
    <xf numFmtId="165" fontId="8" fillId="3" borderId="48" xfId="0" applyNumberFormat="1" applyFont="1" applyFill="1" applyBorder="1" applyAlignment="1">
      <alignment horizont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/>
    </xf>
    <xf numFmtId="0" fontId="21" fillId="7" borderId="14" xfId="0" applyFont="1" applyFill="1" applyBorder="1" applyAlignment="1">
      <alignment horizontal="center"/>
    </xf>
    <xf numFmtId="0" fontId="21" fillId="7" borderId="23" xfId="0" applyFont="1" applyFill="1" applyBorder="1" applyAlignment="1">
      <alignment horizontal="center"/>
    </xf>
    <xf numFmtId="0" fontId="22" fillId="7" borderId="23" xfId="0" applyFont="1" applyFill="1" applyBorder="1" applyAlignment="1">
      <alignment horizontal="center"/>
    </xf>
    <xf numFmtId="0" fontId="22" fillId="7" borderId="24" xfId="0" applyFont="1" applyFill="1" applyBorder="1" applyAlignment="1">
      <alignment horizontal="center"/>
    </xf>
    <xf numFmtId="0" fontId="21" fillId="0" borderId="3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/>
    </xf>
    <xf numFmtId="0" fontId="21" fillId="4" borderId="5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</cellXfs>
  <cellStyles count="5">
    <cellStyle name="Normal 2" xfId="2" xr:uid="{00000000-0005-0000-0000-000002000000}"/>
    <cellStyle name="Normal 2 2" xfId="4" xr:uid="{00000000-0005-0000-0000-000003000000}"/>
    <cellStyle name="Normalno" xfId="0" builtinId="0"/>
    <cellStyle name="Normalno 2" xfId="1" xr:uid="{00000000-0005-0000-0000-000004000000}"/>
    <cellStyle name="Zarez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</xdr:col>
      <xdr:colOff>0</xdr:colOff>
      <xdr:row>4</xdr:row>
      <xdr:rowOff>923925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0" y="514350"/>
          <a:ext cx="2524125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85725</xdr:rowOff>
    </xdr:from>
    <xdr:to>
      <xdr:col>0</xdr:col>
      <xdr:colOff>2019300</xdr:colOff>
      <xdr:row>4</xdr:row>
      <xdr:rowOff>647700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0" y="523875"/>
          <a:ext cx="20193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66"/>
  <sheetViews>
    <sheetView tabSelected="1" workbookViewId="0">
      <selection activeCell="A63" sqref="A63"/>
    </sheetView>
  </sheetViews>
  <sheetFormatPr defaultRowHeight="15" x14ac:dyDescent="0.25"/>
  <cols>
    <col min="1" max="1" width="51.85546875" customWidth="1"/>
    <col min="2" max="2" width="11.85546875" customWidth="1"/>
    <col min="3" max="3" width="17" customWidth="1"/>
    <col min="4" max="4" width="17.7109375" customWidth="1"/>
    <col min="5" max="5" width="17.140625" customWidth="1"/>
    <col min="8" max="8" width="10.140625" bestFit="1" customWidth="1"/>
  </cols>
  <sheetData>
    <row r="2" spans="1:5" ht="24" customHeight="1" x14ac:dyDescent="0.25">
      <c r="A2" s="267" t="s">
        <v>143</v>
      </c>
      <c r="B2" s="267"/>
      <c r="C2" s="267"/>
      <c r="D2" s="267"/>
      <c r="E2" s="267"/>
    </row>
    <row r="3" spans="1:5" x14ac:dyDescent="0.25">
      <c r="A3" s="1"/>
      <c r="B3" s="1"/>
      <c r="C3" s="1"/>
      <c r="D3" s="1"/>
      <c r="E3" s="2" t="s">
        <v>124</v>
      </c>
    </row>
    <row r="4" spans="1:5" ht="15.75" thickBot="1" x14ac:dyDescent="0.3">
      <c r="A4" s="1"/>
      <c r="B4" s="1"/>
      <c r="C4" s="1"/>
      <c r="D4" s="1"/>
      <c r="E4" s="1"/>
    </row>
    <row r="5" spans="1:5" ht="29.25" customHeight="1" thickBot="1" x14ac:dyDescent="0.35">
      <c r="A5" s="167" t="s">
        <v>0</v>
      </c>
      <c r="B5" s="168" t="s">
        <v>1</v>
      </c>
      <c r="C5" s="251" t="s">
        <v>89</v>
      </c>
      <c r="D5" s="252" t="s">
        <v>120</v>
      </c>
      <c r="E5" s="253" t="s">
        <v>121</v>
      </c>
    </row>
    <row r="6" spans="1:5" ht="30" customHeight="1" x14ac:dyDescent="0.25">
      <c r="A6" s="258" t="s">
        <v>129</v>
      </c>
      <c r="B6" s="259" t="s">
        <v>115</v>
      </c>
      <c r="C6" s="108">
        <v>46611.45</v>
      </c>
      <c r="D6" s="108">
        <v>1908.67</v>
      </c>
      <c r="E6" s="109">
        <f t="shared" ref="E6:E23" si="0">SUM(C6:D6)</f>
        <v>48520.119999999995</v>
      </c>
    </row>
    <row r="7" spans="1:5" ht="42.75" customHeight="1" x14ac:dyDescent="0.25">
      <c r="A7" s="260" t="s">
        <v>130</v>
      </c>
      <c r="B7" s="110" t="s">
        <v>116</v>
      </c>
      <c r="C7" s="111">
        <v>8225.5499999999993</v>
      </c>
      <c r="D7" s="111">
        <v>336.83</v>
      </c>
      <c r="E7" s="112">
        <f t="shared" si="0"/>
        <v>8562.3799999999992</v>
      </c>
    </row>
    <row r="8" spans="1:5" ht="30" customHeight="1" x14ac:dyDescent="0.25">
      <c r="A8" s="260" t="s">
        <v>131</v>
      </c>
      <c r="B8" s="110" t="s">
        <v>115</v>
      </c>
      <c r="C8" s="111">
        <v>0</v>
      </c>
      <c r="D8" s="111">
        <v>2142.86</v>
      </c>
      <c r="E8" s="112">
        <f t="shared" si="0"/>
        <v>2142.86</v>
      </c>
    </row>
    <row r="9" spans="1:5" ht="45" customHeight="1" x14ac:dyDescent="0.25">
      <c r="A9" s="260" t="s">
        <v>132</v>
      </c>
      <c r="B9" s="110" t="s">
        <v>116</v>
      </c>
      <c r="C9" s="111">
        <v>0</v>
      </c>
      <c r="D9" s="111">
        <v>107.14</v>
      </c>
      <c r="E9" s="112">
        <f t="shared" si="0"/>
        <v>107.14</v>
      </c>
    </row>
    <row r="10" spans="1:5" ht="30" x14ac:dyDescent="0.25">
      <c r="A10" s="260" t="s">
        <v>86</v>
      </c>
      <c r="B10" s="110" t="s">
        <v>117</v>
      </c>
      <c r="C10" s="111">
        <v>8627000</v>
      </c>
      <c r="D10" s="111">
        <v>-896586.13</v>
      </c>
      <c r="E10" s="112">
        <f t="shared" si="0"/>
        <v>7730413.8700000001</v>
      </c>
    </row>
    <row r="11" spans="1:5" ht="34.5" customHeight="1" x14ac:dyDescent="0.25">
      <c r="A11" s="260" t="s">
        <v>107</v>
      </c>
      <c r="B11" s="110" t="s">
        <v>128</v>
      </c>
      <c r="C11" s="111">
        <v>4000</v>
      </c>
      <c r="D11" s="111">
        <v>-500</v>
      </c>
      <c r="E11" s="112">
        <f t="shared" si="0"/>
        <v>3500</v>
      </c>
    </row>
    <row r="12" spans="1:5" ht="30" x14ac:dyDescent="0.25">
      <c r="A12" s="260" t="s">
        <v>81</v>
      </c>
      <c r="B12" s="110" t="s">
        <v>127</v>
      </c>
      <c r="C12" s="27">
        <v>20000</v>
      </c>
      <c r="D12" s="111">
        <v>-6700</v>
      </c>
      <c r="E12" s="112">
        <f t="shared" si="0"/>
        <v>13300</v>
      </c>
    </row>
    <row r="13" spans="1:5" x14ac:dyDescent="0.25">
      <c r="A13" s="113" t="s">
        <v>133</v>
      </c>
      <c r="B13" s="4">
        <v>64143</v>
      </c>
      <c r="C13" s="27">
        <v>3000</v>
      </c>
      <c r="D13" s="111">
        <v>-1500</v>
      </c>
      <c r="E13" s="112">
        <f t="shared" si="0"/>
        <v>1500</v>
      </c>
    </row>
    <row r="14" spans="1:5" x14ac:dyDescent="0.25">
      <c r="A14" s="113" t="s">
        <v>134</v>
      </c>
      <c r="B14" s="4">
        <v>65264</v>
      </c>
      <c r="C14" s="27">
        <v>632800</v>
      </c>
      <c r="D14" s="111">
        <v>-56440.5</v>
      </c>
      <c r="E14" s="112">
        <f t="shared" si="0"/>
        <v>576359.5</v>
      </c>
    </row>
    <row r="15" spans="1:5" x14ac:dyDescent="0.25">
      <c r="A15" s="113" t="s">
        <v>135</v>
      </c>
      <c r="B15" s="169">
        <v>66151</v>
      </c>
      <c r="C15" s="27">
        <v>10000</v>
      </c>
      <c r="D15" s="111">
        <v>1000</v>
      </c>
      <c r="E15" s="112">
        <f t="shared" si="0"/>
        <v>11000</v>
      </c>
    </row>
    <row r="16" spans="1:5" x14ac:dyDescent="0.25">
      <c r="A16" s="113" t="s">
        <v>136</v>
      </c>
      <c r="B16" s="169">
        <v>66311</v>
      </c>
      <c r="C16" s="27">
        <v>0</v>
      </c>
      <c r="D16" s="111">
        <v>1200</v>
      </c>
      <c r="E16" s="112">
        <f t="shared" si="0"/>
        <v>1200</v>
      </c>
    </row>
    <row r="17" spans="1:8" x14ac:dyDescent="0.25">
      <c r="A17" s="113" t="s">
        <v>137</v>
      </c>
      <c r="B17" s="169">
        <v>66313</v>
      </c>
      <c r="C17" s="27">
        <v>0</v>
      </c>
      <c r="D17" s="111">
        <v>8599.99</v>
      </c>
      <c r="E17" s="112">
        <f t="shared" si="0"/>
        <v>8599.99</v>
      </c>
    </row>
    <row r="18" spans="1:8" x14ac:dyDescent="0.25">
      <c r="A18" s="113" t="s">
        <v>138</v>
      </c>
      <c r="B18" s="169">
        <v>66314</v>
      </c>
      <c r="C18" s="27">
        <v>0</v>
      </c>
      <c r="D18" s="111">
        <v>1000</v>
      </c>
      <c r="E18" s="112">
        <f t="shared" si="0"/>
        <v>1000</v>
      </c>
    </row>
    <row r="19" spans="1:8" x14ac:dyDescent="0.25">
      <c r="A19" s="113" t="s">
        <v>93</v>
      </c>
      <c r="B19" s="169">
        <v>68311</v>
      </c>
      <c r="C19" s="27">
        <v>3000</v>
      </c>
      <c r="D19" s="111">
        <v>-1000</v>
      </c>
      <c r="E19" s="112">
        <f t="shared" si="0"/>
        <v>2000</v>
      </c>
    </row>
    <row r="20" spans="1:8" x14ac:dyDescent="0.25">
      <c r="A20" s="113" t="s">
        <v>94</v>
      </c>
      <c r="B20" s="169">
        <v>64151</v>
      </c>
      <c r="C20" s="27">
        <v>500</v>
      </c>
      <c r="D20" s="111">
        <v>-500</v>
      </c>
      <c r="E20" s="112">
        <f t="shared" si="0"/>
        <v>0</v>
      </c>
    </row>
    <row r="21" spans="1:8" ht="15.75" x14ac:dyDescent="0.25">
      <c r="A21" s="114" t="s">
        <v>2</v>
      </c>
      <c r="B21" s="106">
        <v>671</v>
      </c>
      <c r="C21" s="27">
        <v>369593</v>
      </c>
      <c r="D21" s="111">
        <v>523749.5</v>
      </c>
      <c r="E21" s="112">
        <f t="shared" si="0"/>
        <v>893342.5</v>
      </c>
    </row>
    <row r="22" spans="1:8" ht="15.75" x14ac:dyDescent="0.25">
      <c r="A22" s="114" t="s">
        <v>72</v>
      </c>
      <c r="B22" s="106">
        <v>671</v>
      </c>
      <c r="C22" s="27">
        <v>630000</v>
      </c>
      <c r="D22" s="111">
        <v>50000</v>
      </c>
      <c r="E22" s="112">
        <f t="shared" si="0"/>
        <v>680000</v>
      </c>
    </row>
    <row r="23" spans="1:8" ht="32.25" thickBot="1" x14ac:dyDescent="0.3">
      <c r="A23" s="261" t="s">
        <v>108</v>
      </c>
      <c r="B23" s="262" t="s">
        <v>109</v>
      </c>
      <c r="C23" s="263">
        <v>25000</v>
      </c>
      <c r="D23" s="264">
        <v>-3880</v>
      </c>
      <c r="E23" s="265">
        <f t="shared" si="0"/>
        <v>21120</v>
      </c>
      <c r="H23" s="225"/>
    </row>
    <row r="24" spans="1:8" ht="15.75" thickBot="1" x14ac:dyDescent="0.3">
      <c r="A24" s="254" t="s">
        <v>3</v>
      </c>
      <c r="B24" s="255">
        <v>6</v>
      </c>
      <c r="C24" s="256">
        <f>SUM(C6:C23)</f>
        <v>10379730</v>
      </c>
      <c r="D24" s="256">
        <f>SUM(D6:D23)</f>
        <v>-377061.64</v>
      </c>
      <c r="E24" s="257">
        <f>SUM(E6:E23)</f>
        <v>10002668.360000001</v>
      </c>
    </row>
    <row r="25" spans="1:8" ht="15.75" thickBot="1" x14ac:dyDescent="0.3">
      <c r="A25" s="230" t="s">
        <v>98</v>
      </c>
      <c r="B25" s="231"/>
      <c r="C25" s="232">
        <v>30000</v>
      </c>
      <c r="D25" s="232">
        <v>55872.76</v>
      </c>
      <c r="E25" s="233">
        <f>SUM(C25:D25)</f>
        <v>85872.760000000009</v>
      </c>
      <c r="F25" s="225"/>
    </row>
    <row r="26" spans="1:8" ht="30" customHeight="1" thickBot="1" x14ac:dyDescent="0.3">
      <c r="A26" s="226" t="s">
        <v>4</v>
      </c>
      <c r="B26" s="227"/>
      <c r="C26" s="228">
        <f>SUM(C24:C25)</f>
        <v>10409730</v>
      </c>
      <c r="D26" s="228">
        <f>SUM(D24:D25)</f>
        <v>-321188.88</v>
      </c>
      <c r="E26" s="229">
        <f>SUM(E24:E25)</f>
        <v>10088541.120000001</v>
      </c>
    </row>
    <row r="27" spans="1:8" ht="15.75" thickBot="1" x14ac:dyDescent="0.3">
      <c r="A27" s="115"/>
      <c r="B27" s="116"/>
      <c r="C27" s="117"/>
      <c r="D27" s="117"/>
      <c r="E27" s="118"/>
    </row>
    <row r="28" spans="1:8" ht="19.5" thickBot="1" x14ac:dyDescent="0.35">
      <c r="A28" s="167" t="s">
        <v>5</v>
      </c>
      <c r="B28" s="168" t="s">
        <v>1</v>
      </c>
      <c r="C28" s="164" t="s">
        <v>89</v>
      </c>
      <c r="D28" s="165" t="s">
        <v>120</v>
      </c>
      <c r="E28" s="166" t="s">
        <v>121</v>
      </c>
    </row>
    <row r="29" spans="1:8" ht="16.5" thickBot="1" x14ac:dyDescent="0.3">
      <c r="A29" s="119" t="s">
        <v>6</v>
      </c>
      <c r="B29" s="120">
        <v>3</v>
      </c>
      <c r="C29" s="121">
        <f>C30+C34+C40+C42</f>
        <v>10254730</v>
      </c>
      <c r="D29" s="121">
        <f>D30+D34+D40</f>
        <v>-317887.81999999977</v>
      </c>
      <c r="E29" s="122">
        <f>E30+E34+E40+E42</f>
        <v>9936842.1799999997</v>
      </c>
    </row>
    <row r="30" spans="1:8" ht="15.75" thickBot="1" x14ac:dyDescent="0.3">
      <c r="A30" s="123" t="s">
        <v>7</v>
      </c>
      <c r="B30" s="124">
        <v>31</v>
      </c>
      <c r="C30" s="125">
        <f>C31+C32+C33</f>
        <v>8485930</v>
      </c>
      <c r="D30" s="125">
        <f>D31+D32+D33</f>
        <v>-850904.2799999998</v>
      </c>
      <c r="E30" s="126">
        <f>E31+E32+E33</f>
        <v>7635025.7199999997</v>
      </c>
    </row>
    <row r="31" spans="1:8" x14ac:dyDescent="0.25">
      <c r="A31" s="127" t="s">
        <v>8</v>
      </c>
      <c r="B31" s="128">
        <v>311</v>
      </c>
      <c r="C31" s="156">
        <v>6592000</v>
      </c>
      <c r="D31" s="156">
        <f>E31-C31</f>
        <v>-478377.84999999963</v>
      </c>
      <c r="E31" s="157">
        <v>6113622.1500000004</v>
      </c>
    </row>
    <row r="32" spans="1:8" x14ac:dyDescent="0.25">
      <c r="A32" s="129" t="s">
        <v>9</v>
      </c>
      <c r="B32" s="130">
        <v>312</v>
      </c>
      <c r="C32" s="27">
        <v>379000</v>
      </c>
      <c r="D32" s="27">
        <f>E32-C32</f>
        <v>-65651.070000000007</v>
      </c>
      <c r="E32" s="107">
        <v>313348.93</v>
      </c>
    </row>
    <row r="33" spans="1:5" ht="15.75" thickBot="1" x14ac:dyDescent="0.3">
      <c r="A33" s="133" t="s">
        <v>10</v>
      </c>
      <c r="B33" s="134">
        <v>313</v>
      </c>
      <c r="C33" s="154">
        <v>1514930</v>
      </c>
      <c r="D33" s="154">
        <f>E33-C33</f>
        <v>-306875.3600000001</v>
      </c>
      <c r="E33" s="155">
        <v>1208054.6399999999</v>
      </c>
    </row>
    <row r="34" spans="1:5" ht="15.75" thickBot="1" x14ac:dyDescent="0.3">
      <c r="A34" s="123" t="s">
        <v>11</v>
      </c>
      <c r="B34" s="124">
        <v>32</v>
      </c>
      <c r="C34" s="125">
        <f>C35+C36+C37+C38+C39</f>
        <v>1738500</v>
      </c>
      <c r="D34" s="125">
        <f>D35+D36+D37+D38+D39</f>
        <v>545037.92000000004</v>
      </c>
      <c r="E34" s="126">
        <f>E35+E36+E37+E38+E39</f>
        <v>2283537.92</v>
      </c>
    </row>
    <row r="35" spans="1:5" x14ac:dyDescent="0.25">
      <c r="A35" s="127" t="s">
        <v>61</v>
      </c>
      <c r="B35" s="128">
        <v>321</v>
      </c>
      <c r="C35" s="156">
        <v>497000</v>
      </c>
      <c r="D35" s="156">
        <f>E35-C35</f>
        <v>138103.69999999995</v>
      </c>
      <c r="E35" s="157">
        <v>635103.69999999995</v>
      </c>
    </row>
    <row r="36" spans="1:5" x14ac:dyDescent="0.25">
      <c r="A36" s="129" t="s">
        <v>12</v>
      </c>
      <c r="B36" s="130">
        <v>322</v>
      </c>
      <c r="C36" s="27">
        <v>365000</v>
      </c>
      <c r="D36" s="27">
        <f>E36-C36</f>
        <v>486618.33999999997</v>
      </c>
      <c r="E36" s="107">
        <v>851618.34</v>
      </c>
    </row>
    <row r="37" spans="1:5" x14ac:dyDescent="0.25">
      <c r="A37" s="129" t="s">
        <v>13</v>
      </c>
      <c r="B37" s="130">
        <v>323</v>
      </c>
      <c r="C37" s="27">
        <v>717500</v>
      </c>
      <c r="D37" s="27">
        <f>E37-C37</f>
        <v>-63068.689999999944</v>
      </c>
      <c r="E37" s="107">
        <v>654431.31000000006</v>
      </c>
    </row>
    <row r="38" spans="1:5" x14ac:dyDescent="0.25">
      <c r="A38" s="135" t="s">
        <v>90</v>
      </c>
      <c r="B38" s="130">
        <v>324</v>
      </c>
      <c r="C38" s="158">
        <v>47000</v>
      </c>
      <c r="D38" s="158">
        <f>E38-C38</f>
        <v>6053.0400000000009</v>
      </c>
      <c r="E38" s="159">
        <v>53053.04</v>
      </c>
    </row>
    <row r="39" spans="1:5" ht="15.75" thickBot="1" x14ac:dyDescent="0.3">
      <c r="A39" s="133" t="s">
        <v>67</v>
      </c>
      <c r="B39" s="134">
        <v>329</v>
      </c>
      <c r="C39" s="154">
        <v>112000</v>
      </c>
      <c r="D39" s="154">
        <f>E39-C39</f>
        <v>-22668.47</v>
      </c>
      <c r="E39" s="155">
        <v>89331.53</v>
      </c>
    </row>
    <row r="40" spans="1:5" ht="15.75" thickBot="1" x14ac:dyDescent="0.3">
      <c r="A40" s="123" t="s">
        <v>14</v>
      </c>
      <c r="B40" s="124">
        <v>34</v>
      </c>
      <c r="C40" s="125">
        <f>C41</f>
        <v>28300</v>
      </c>
      <c r="D40" s="125">
        <f>D41</f>
        <v>-12021.46</v>
      </c>
      <c r="E40" s="126">
        <f>E41</f>
        <v>16278.54</v>
      </c>
    </row>
    <row r="41" spans="1:5" ht="14.25" customHeight="1" thickBot="1" x14ac:dyDescent="0.3">
      <c r="A41" s="136" t="s">
        <v>15</v>
      </c>
      <c r="B41" s="137">
        <v>343</v>
      </c>
      <c r="C41" s="160">
        <v>28300</v>
      </c>
      <c r="D41" s="160">
        <f>E41-C41</f>
        <v>-12021.46</v>
      </c>
      <c r="E41" s="161">
        <v>16278.54</v>
      </c>
    </row>
    <row r="42" spans="1:5" ht="30.75" customHeight="1" thickBot="1" x14ac:dyDescent="0.3">
      <c r="A42" s="209" t="s">
        <v>110</v>
      </c>
      <c r="B42" s="124">
        <v>37</v>
      </c>
      <c r="C42" s="125">
        <f>C43</f>
        <v>2000</v>
      </c>
      <c r="D42" s="125">
        <v>0</v>
      </c>
      <c r="E42" s="126">
        <f>E43</f>
        <v>2000</v>
      </c>
    </row>
    <row r="43" spans="1:5" ht="18" customHeight="1" thickBot="1" x14ac:dyDescent="0.3">
      <c r="A43" s="136" t="s">
        <v>111</v>
      </c>
      <c r="B43" s="137">
        <v>372</v>
      </c>
      <c r="C43" s="160">
        <v>2000</v>
      </c>
      <c r="D43" s="160">
        <f>E43-C43</f>
        <v>0</v>
      </c>
      <c r="E43" s="161">
        <v>2000</v>
      </c>
    </row>
    <row r="44" spans="1:5" ht="16.5" thickBot="1" x14ac:dyDescent="0.3">
      <c r="A44" s="119" t="s">
        <v>16</v>
      </c>
      <c r="B44" s="120">
        <v>4</v>
      </c>
      <c r="C44" s="121">
        <f>C45+C47</f>
        <v>155000</v>
      </c>
      <c r="D44" s="121">
        <f>D45+D47</f>
        <v>-3301.0599999999977</v>
      </c>
      <c r="E44" s="122">
        <f>E45+E47</f>
        <v>151698.94</v>
      </c>
    </row>
    <row r="45" spans="1:5" ht="15.75" x14ac:dyDescent="0.25">
      <c r="A45" s="138" t="s">
        <v>65</v>
      </c>
      <c r="B45" s="139">
        <v>41</v>
      </c>
      <c r="C45" s="140">
        <f>C46</f>
        <v>10000</v>
      </c>
      <c r="D45" s="140">
        <f>D46</f>
        <v>-4000</v>
      </c>
      <c r="E45" s="141">
        <f>E46</f>
        <v>6000</v>
      </c>
    </row>
    <row r="46" spans="1:5" ht="15.75" thickBot="1" x14ac:dyDescent="0.3">
      <c r="A46" s="142" t="s">
        <v>66</v>
      </c>
      <c r="B46" s="143">
        <v>412</v>
      </c>
      <c r="C46" s="162">
        <v>10000</v>
      </c>
      <c r="D46" s="162">
        <f>E46-C46</f>
        <v>-4000</v>
      </c>
      <c r="E46" s="163">
        <v>6000</v>
      </c>
    </row>
    <row r="47" spans="1:5" ht="15.75" thickBot="1" x14ac:dyDescent="0.3">
      <c r="A47" s="123" t="s">
        <v>17</v>
      </c>
      <c r="B47" s="124">
        <v>42</v>
      </c>
      <c r="C47" s="125">
        <f>C48+C49+C50</f>
        <v>145000</v>
      </c>
      <c r="D47" s="125">
        <f>D48+D49</f>
        <v>698.94000000000233</v>
      </c>
      <c r="E47" s="126">
        <f>E48+E49+E50</f>
        <v>145698.94</v>
      </c>
    </row>
    <row r="48" spans="1:5" x14ac:dyDescent="0.25">
      <c r="A48" s="127" t="s">
        <v>18</v>
      </c>
      <c r="B48" s="144">
        <v>422</v>
      </c>
      <c r="C48" s="156">
        <v>127000</v>
      </c>
      <c r="D48" s="156">
        <f>E48-C48</f>
        <v>-1752.6699999999983</v>
      </c>
      <c r="E48" s="157">
        <v>125247.33</v>
      </c>
    </row>
    <row r="49" spans="1:5" x14ac:dyDescent="0.25">
      <c r="A49" s="129" t="s">
        <v>19</v>
      </c>
      <c r="B49" s="145">
        <v>424</v>
      </c>
      <c r="C49" s="27">
        <v>18000</v>
      </c>
      <c r="D49" s="27">
        <f>E49-C49</f>
        <v>2451.6100000000006</v>
      </c>
      <c r="E49" s="107">
        <v>20451.61</v>
      </c>
    </row>
    <row r="50" spans="1:5" x14ac:dyDescent="0.25">
      <c r="A50" s="129" t="s">
        <v>20</v>
      </c>
      <c r="B50" s="145">
        <v>426</v>
      </c>
      <c r="C50" s="27">
        <v>0</v>
      </c>
      <c r="D50" s="27">
        <v>0</v>
      </c>
      <c r="E50" s="107">
        <v>0</v>
      </c>
    </row>
    <row r="51" spans="1:5" x14ac:dyDescent="0.25">
      <c r="A51" s="129"/>
      <c r="B51" s="145"/>
      <c r="C51" s="131"/>
      <c r="D51" s="131"/>
      <c r="E51" s="132"/>
    </row>
    <row r="52" spans="1:5" ht="15.75" thickBot="1" x14ac:dyDescent="0.3">
      <c r="A52" s="146"/>
      <c r="B52" s="147"/>
      <c r="C52" s="148"/>
      <c r="D52" s="148"/>
      <c r="E52" s="149"/>
    </row>
    <row r="53" spans="1:5" ht="16.5" thickBot="1" x14ac:dyDescent="0.3">
      <c r="A53" s="150" t="s">
        <v>114</v>
      </c>
      <c r="B53" s="151"/>
      <c r="C53" s="152">
        <f>C29+C44</f>
        <v>10409730</v>
      </c>
      <c r="D53" s="152">
        <f>D29+D44</f>
        <v>-321188.87999999977</v>
      </c>
      <c r="E53" s="153">
        <f>E29+E44</f>
        <v>10088541.119999999</v>
      </c>
    </row>
    <row r="55" spans="1:5" x14ac:dyDescent="0.25">
      <c r="A55" s="191"/>
      <c r="B55" s="47"/>
      <c r="C55" s="172"/>
      <c r="D55" s="173"/>
      <c r="E55" s="3"/>
    </row>
    <row r="56" spans="1:5" ht="15.75" x14ac:dyDescent="0.25">
      <c r="A56" s="242" t="s">
        <v>122</v>
      </c>
      <c r="B56" s="242"/>
      <c r="C56" s="242"/>
      <c r="D56" s="240"/>
      <c r="E56" s="241"/>
    </row>
    <row r="57" spans="1:5" ht="15.75" x14ac:dyDescent="0.25">
      <c r="A57" s="242"/>
      <c r="B57" s="242"/>
      <c r="C57" s="242"/>
      <c r="D57" s="240"/>
      <c r="E57" s="241"/>
    </row>
    <row r="58" spans="1:5" ht="15.75" x14ac:dyDescent="0.25">
      <c r="A58" s="242"/>
      <c r="B58" s="242"/>
      <c r="C58" s="242"/>
      <c r="D58" s="240"/>
      <c r="E58" s="241"/>
    </row>
    <row r="59" spans="1:5" ht="15.75" x14ac:dyDescent="0.25">
      <c r="A59" s="242"/>
      <c r="B59" s="242"/>
      <c r="C59" s="242"/>
      <c r="D59" s="240"/>
      <c r="E59" s="241"/>
    </row>
    <row r="60" spans="1:5" ht="15.75" x14ac:dyDescent="0.25">
      <c r="A60" s="242" t="s">
        <v>123</v>
      </c>
      <c r="B60" s="242"/>
      <c r="C60" s="242"/>
      <c r="D60" s="240"/>
      <c r="E60" s="241"/>
    </row>
    <row r="61" spans="1:5" ht="15.75" x14ac:dyDescent="0.25">
      <c r="A61" s="242"/>
      <c r="B61" s="242"/>
      <c r="C61" s="242"/>
      <c r="D61" s="240"/>
      <c r="E61" s="241"/>
    </row>
    <row r="62" spans="1:5" ht="15.75" x14ac:dyDescent="0.25">
      <c r="A62" s="242" t="s">
        <v>144</v>
      </c>
      <c r="B62" s="242"/>
      <c r="C62" s="242"/>
      <c r="D62" s="240"/>
      <c r="E62" s="241"/>
    </row>
    <row r="63" spans="1:5" ht="15.75" x14ac:dyDescent="0.25">
      <c r="A63" s="242"/>
      <c r="B63" s="242"/>
      <c r="C63" s="242"/>
      <c r="D63" s="240"/>
      <c r="E63" s="241"/>
    </row>
    <row r="64" spans="1:5" ht="15.75" x14ac:dyDescent="0.25">
      <c r="A64" s="238"/>
      <c r="B64" s="238"/>
      <c r="C64" s="239"/>
      <c r="D64" s="240"/>
      <c r="E64" s="241"/>
    </row>
    <row r="65" spans="1:5" ht="15.75" x14ac:dyDescent="0.25">
      <c r="A65" s="238"/>
      <c r="B65" s="238"/>
      <c r="C65" s="239"/>
      <c r="D65" s="240"/>
      <c r="E65" s="241"/>
    </row>
    <row r="66" spans="1:5" ht="15.75" x14ac:dyDescent="0.25">
      <c r="A66" s="238"/>
      <c r="B66" s="238"/>
      <c r="C66" s="239"/>
      <c r="D66" s="240"/>
      <c r="E66" s="241"/>
    </row>
  </sheetData>
  <mergeCells count="1">
    <mergeCell ref="A2:E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13"/>
  <sheetViews>
    <sheetView topLeftCell="A10" zoomScale="85" zoomScaleNormal="85" workbookViewId="0">
      <selection activeCell="K14" sqref="J14:K14"/>
    </sheetView>
  </sheetViews>
  <sheetFormatPr defaultRowHeight="15" x14ac:dyDescent="0.25"/>
  <cols>
    <col min="1" max="1" width="21.140625" customWidth="1"/>
    <col min="2" max="2" width="22.140625" customWidth="1"/>
    <col min="3" max="3" width="19.5703125" customWidth="1"/>
    <col min="4" max="5" width="18.5703125" customWidth="1"/>
    <col min="6" max="7" width="17.42578125" customWidth="1"/>
    <col min="8" max="9" width="17.7109375" customWidth="1"/>
    <col min="10" max="10" width="17.28515625" customWidth="1"/>
    <col min="11" max="12" width="15.42578125" customWidth="1"/>
    <col min="13" max="17" width="18.7109375" customWidth="1"/>
    <col min="18" max="19" width="15.5703125" customWidth="1"/>
    <col min="20" max="23" width="14.5703125" customWidth="1"/>
    <col min="24" max="25" width="19.5703125" customWidth="1"/>
    <col min="26" max="26" width="10.140625" bestFit="1" customWidth="1"/>
  </cols>
  <sheetData>
    <row r="1" spans="1:26" ht="16.5" thickBot="1" x14ac:dyDescent="0.3">
      <c r="A1" s="269" t="s">
        <v>77</v>
      </c>
      <c r="B1" s="270"/>
      <c r="C1" s="27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271"/>
      <c r="Z1" s="271"/>
    </row>
    <row r="2" spans="1:26" ht="44.25" customHeight="1" x14ac:dyDescent="0.3">
      <c r="A2" s="272" t="s">
        <v>145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6"/>
      <c r="Z2" s="6"/>
    </row>
    <row r="3" spans="1:26" ht="15.75" x14ac:dyDescent="0.25">
      <c r="A3" s="7" t="s">
        <v>21</v>
      </c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"/>
      <c r="Z3" s="5"/>
    </row>
    <row r="4" spans="1:26" ht="18" x14ac:dyDescent="0.25">
      <c r="A4" s="10" t="s">
        <v>75</v>
      </c>
      <c r="B4" s="66"/>
      <c r="C4" s="66"/>
      <c r="D4" s="66"/>
      <c r="E4" s="6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5"/>
      <c r="Z4" s="5"/>
    </row>
    <row r="5" spans="1:26" ht="15.75" customHeight="1" thickBot="1" x14ac:dyDescent="0.3">
      <c r="A5" s="11"/>
      <c r="B5" s="66"/>
      <c r="C5" s="66"/>
      <c r="D5" s="66"/>
      <c r="E5" s="66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5"/>
      <c r="Z5" s="5"/>
    </row>
    <row r="6" spans="1:26" ht="16.5" thickBot="1" x14ac:dyDescent="0.3">
      <c r="A6" s="203" t="s">
        <v>22</v>
      </c>
      <c r="B6" s="204" t="s">
        <v>88</v>
      </c>
      <c r="C6" s="204" t="s">
        <v>96</v>
      </c>
      <c r="D6" s="205" t="s">
        <v>100</v>
      </c>
      <c r="E6" s="248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2"/>
      <c r="S6" s="12"/>
      <c r="T6" s="12"/>
      <c r="U6" s="12"/>
      <c r="V6" s="12"/>
      <c r="W6" s="12"/>
      <c r="X6" s="268"/>
      <c r="Y6" s="268"/>
      <c r="Z6" s="268"/>
    </row>
    <row r="7" spans="1:26" ht="30" x14ac:dyDescent="0.25">
      <c r="A7" s="188" t="s">
        <v>23</v>
      </c>
      <c r="B7" s="189">
        <f>D48+E48+K48+L48</f>
        <v>1594462.5</v>
      </c>
      <c r="C7" s="189">
        <v>1042645</v>
      </c>
      <c r="D7" s="190">
        <v>1038500</v>
      </c>
      <c r="E7" s="249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6"/>
      <c r="S7" s="234"/>
      <c r="T7" s="16"/>
      <c r="U7" s="192"/>
      <c r="V7" s="234"/>
      <c r="W7" s="234"/>
      <c r="X7" s="268"/>
      <c r="Y7" s="268"/>
      <c r="Z7" s="268"/>
    </row>
    <row r="8" spans="1:26" ht="30" x14ac:dyDescent="0.25">
      <c r="A8" s="69" t="s">
        <v>62</v>
      </c>
      <c r="B8" s="68">
        <v>0</v>
      </c>
      <c r="C8" s="68">
        <v>0</v>
      </c>
      <c r="D8" s="70">
        <v>0</v>
      </c>
      <c r="E8" s="249"/>
      <c r="F8" s="171"/>
      <c r="G8" s="171"/>
      <c r="H8" s="171"/>
      <c r="I8" s="171"/>
      <c r="J8" s="56"/>
      <c r="K8" s="56"/>
      <c r="L8" s="56"/>
      <c r="M8" s="56"/>
      <c r="N8" s="56"/>
      <c r="O8" s="56"/>
      <c r="P8" s="56"/>
      <c r="Q8" s="56"/>
      <c r="R8" s="19"/>
      <c r="S8" s="234"/>
      <c r="T8" s="19"/>
      <c r="U8" s="192"/>
      <c r="V8" s="234"/>
      <c r="W8" s="234"/>
      <c r="X8" s="19"/>
      <c r="Y8" s="19"/>
      <c r="Z8" s="19"/>
    </row>
    <row r="9" spans="1:26" ht="15.75" x14ac:dyDescent="0.25">
      <c r="A9" s="71" t="s">
        <v>71</v>
      </c>
      <c r="B9" s="68">
        <f>F48+G48-85872.76</f>
        <v>590859.5</v>
      </c>
      <c r="C9" s="68">
        <v>649300</v>
      </c>
      <c r="D9" s="70">
        <v>649300</v>
      </c>
      <c r="E9" s="249"/>
      <c r="F9" s="171"/>
      <c r="G9" s="171"/>
      <c r="H9" s="171"/>
      <c r="I9" s="171"/>
      <c r="J9" s="56"/>
      <c r="K9" s="56"/>
      <c r="L9" s="56"/>
      <c r="M9" s="56"/>
      <c r="N9" s="56"/>
      <c r="O9" s="56"/>
      <c r="P9" s="56"/>
      <c r="Q9" s="56"/>
      <c r="R9" s="55"/>
      <c r="S9" s="234"/>
      <c r="T9" s="55"/>
      <c r="U9" s="192"/>
      <c r="V9" s="234"/>
      <c r="W9" s="234"/>
      <c r="X9" s="55"/>
      <c r="Y9" s="55"/>
      <c r="Z9" s="55"/>
    </row>
    <row r="10" spans="1:26" ht="30" x14ac:dyDescent="0.25">
      <c r="A10" s="72" t="s">
        <v>24</v>
      </c>
      <c r="B10" s="68">
        <v>0</v>
      </c>
      <c r="C10" s="68">
        <v>0</v>
      </c>
      <c r="D10" s="70">
        <v>0</v>
      </c>
      <c r="E10" s="249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6"/>
      <c r="S10" s="234"/>
      <c r="T10" s="16"/>
      <c r="U10" s="192"/>
      <c r="V10" s="234"/>
      <c r="W10" s="234"/>
      <c r="X10" s="268"/>
      <c r="Y10" s="268"/>
      <c r="Z10" s="268"/>
    </row>
    <row r="11" spans="1:26" ht="15.75" x14ac:dyDescent="0.25">
      <c r="A11" s="72" t="s">
        <v>26</v>
      </c>
      <c r="B11" s="68">
        <f>S48</f>
        <v>10799.99</v>
      </c>
      <c r="C11" s="68">
        <v>0</v>
      </c>
      <c r="D11" s="70">
        <v>0</v>
      </c>
      <c r="E11" s="249"/>
      <c r="F11" s="170"/>
      <c r="G11" s="170"/>
      <c r="H11" s="170"/>
      <c r="I11" s="170"/>
      <c r="J11" s="54"/>
      <c r="K11" s="54"/>
      <c r="L11" s="54"/>
      <c r="M11" s="54"/>
      <c r="N11" s="54"/>
      <c r="O11" s="54"/>
      <c r="P11" s="54"/>
      <c r="Q11" s="54"/>
      <c r="R11" s="16"/>
      <c r="S11" s="234"/>
      <c r="T11" s="16"/>
      <c r="U11" s="192"/>
      <c r="V11" s="234"/>
      <c r="W11" s="234"/>
      <c r="X11" s="16"/>
      <c r="Y11" s="16"/>
      <c r="Z11" s="16"/>
    </row>
    <row r="12" spans="1:26" ht="15.75" x14ac:dyDescent="0.25">
      <c r="A12" s="71" t="s">
        <v>25</v>
      </c>
      <c r="B12" s="68">
        <f>H48+I48+M48+N48+O48+P48+Q48</f>
        <v>7755883.3899999997</v>
      </c>
      <c r="C12" s="68">
        <v>8636595.75</v>
      </c>
      <c r="D12" s="70">
        <v>8631000</v>
      </c>
      <c r="E12" s="249"/>
      <c r="F12" s="9"/>
      <c r="G12" s="9"/>
      <c r="H12" s="9"/>
      <c r="I12" s="9"/>
      <c r="J12" s="13"/>
      <c r="K12" s="13"/>
      <c r="L12" s="13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5"/>
      <c r="Z12" s="5"/>
    </row>
    <row r="13" spans="1:26" ht="15.75" x14ac:dyDescent="0.25">
      <c r="A13" s="71" t="s">
        <v>105</v>
      </c>
      <c r="B13" s="68">
        <f>U48+V48+W48</f>
        <v>50662.979999999996</v>
      </c>
      <c r="C13" s="68">
        <v>31709.25</v>
      </c>
      <c r="D13" s="70">
        <v>0</v>
      </c>
      <c r="E13" s="249"/>
      <c r="F13" s="9"/>
      <c r="G13" s="9"/>
      <c r="H13" s="9"/>
      <c r="I13" s="9"/>
      <c r="J13" s="13"/>
      <c r="K13" s="13"/>
      <c r="L13" s="13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5"/>
      <c r="Z13" s="5"/>
    </row>
    <row r="14" spans="1:26" ht="16.5" thickBot="1" x14ac:dyDescent="0.3">
      <c r="A14" s="199" t="s">
        <v>106</v>
      </c>
      <c r="B14" s="200">
        <v>0</v>
      </c>
      <c r="C14" s="200">
        <v>0</v>
      </c>
      <c r="D14" s="201">
        <v>0</v>
      </c>
      <c r="E14" s="249"/>
      <c r="F14" s="9"/>
      <c r="G14" s="9"/>
      <c r="H14" s="9"/>
      <c r="I14" s="9"/>
      <c r="J14" s="13"/>
      <c r="K14" s="13"/>
      <c r="L14" s="13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5"/>
      <c r="Z14" s="5"/>
    </row>
    <row r="15" spans="1:26" ht="16.5" thickBot="1" x14ac:dyDescent="0.3">
      <c r="A15" s="202" t="s">
        <v>27</v>
      </c>
      <c r="B15" s="87">
        <f>SUM(B7:B14)</f>
        <v>10002668.359999999</v>
      </c>
      <c r="C15" s="87">
        <f>SUM(C7:C14)</f>
        <v>10360250</v>
      </c>
      <c r="D15" s="88">
        <f>SUM(D7:D14)</f>
        <v>10318800</v>
      </c>
      <c r="E15" s="24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9"/>
      <c r="S15" s="9"/>
      <c r="T15" s="9"/>
      <c r="U15" s="9"/>
      <c r="V15" s="9"/>
      <c r="W15" s="9"/>
      <c r="X15" s="9"/>
      <c r="Y15" s="5"/>
      <c r="Z15" s="5"/>
    </row>
    <row r="16" spans="1:26" s="22" customFormat="1" ht="30.75" thickBot="1" x14ac:dyDescent="0.3">
      <c r="A16" s="206" t="s">
        <v>98</v>
      </c>
      <c r="B16" s="207">
        <v>85872.76</v>
      </c>
      <c r="C16" s="207">
        <v>30000</v>
      </c>
      <c r="D16" s="96">
        <v>30000</v>
      </c>
      <c r="E16" s="24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30"/>
      <c r="S16" s="30"/>
      <c r="T16" s="30"/>
      <c r="U16" s="30"/>
      <c r="V16" s="30"/>
      <c r="W16" s="30"/>
      <c r="X16" s="30"/>
      <c r="Y16" s="32"/>
      <c r="Z16" s="32"/>
    </row>
    <row r="17" spans="1:27" s="22" customFormat="1" ht="18.75" thickBot="1" x14ac:dyDescent="0.3">
      <c r="A17" s="98" t="s">
        <v>27</v>
      </c>
      <c r="B17" s="208">
        <f>SUM(B15:B16)</f>
        <v>10088541.119999999</v>
      </c>
      <c r="C17" s="208">
        <f>SUM(C15:C16)</f>
        <v>10390250</v>
      </c>
      <c r="D17" s="99">
        <f>SUM(D15:D16)</f>
        <v>10348800</v>
      </c>
      <c r="E17" s="250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30"/>
      <c r="S17" s="30"/>
      <c r="T17" s="30"/>
      <c r="U17" s="30"/>
      <c r="V17" s="30"/>
      <c r="W17" s="30"/>
      <c r="X17" s="30"/>
      <c r="Y17" s="32"/>
      <c r="Z17" s="32"/>
    </row>
    <row r="18" spans="1:27" s="22" customFormat="1" ht="15.75" x14ac:dyDescent="0.25">
      <c r="A18" s="28"/>
      <c r="B18" s="29"/>
      <c r="C18" s="29"/>
      <c r="D18" s="30"/>
      <c r="E18" s="30"/>
      <c r="F18" s="30"/>
      <c r="G18" s="30"/>
      <c r="H18" s="30"/>
      <c r="I18" s="30"/>
      <c r="J18" s="31"/>
      <c r="K18" s="31"/>
      <c r="L18" s="31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2"/>
      <c r="Z18" s="32"/>
    </row>
    <row r="19" spans="1:27" ht="15.75" x14ac:dyDescent="0.25">
      <c r="A19" s="17" t="s">
        <v>45</v>
      </c>
      <c r="B19" s="18">
        <v>8532</v>
      </c>
      <c r="C19" s="5" t="s">
        <v>46</v>
      </c>
      <c r="D19" s="5"/>
      <c r="E19" s="5"/>
      <c r="F19" s="5"/>
      <c r="G19" s="5"/>
      <c r="H19" s="5"/>
      <c r="I19" s="5"/>
      <c r="J19" s="5"/>
      <c r="K19" s="5"/>
      <c r="L19" s="5"/>
      <c r="X19" s="9"/>
      <c r="Y19" s="5"/>
      <c r="Z19" s="5"/>
    </row>
    <row r="20" spans="1:27" ht="15.75" x14ac:dyDescent="0.25">
      <c r="A20" s="17" t="s">
        <v>47</v>
      </c>
      <c r="B20" s="57">
        <v>1887211</v>
      </c>
      <c r="C20" s="5" t="s">
        <v>48</v>
      </c>
      <c r="D20" s="5"/>
      <c r="E20" s="5"/>
      <c r="F20" s="5"/>
      <c r="G20" s="5"/>
      <c r="H20" s="5"/>
      <c r="I20" s="5"/>
      <c r="J20" s="5"/>
      <c r="K20" s="5"/>
      <c r="L20" s="5"/>
      <c r="X20" s="9"/>
      <c r="Y20" s="5"/>
      <c r="Z20" s="5"/>
    </row>
    <row r="21" spans="1:27" ht="15.75" x14ac:dyDescent="0.25">
      <c r="A21" s="17" t="s">
        <v>49</v>
      </c>
      <c r="B21" s="5">
        <v>912</v>
      </c>
      <c r="C21" s="5" t="s">
        <v>50</v>
      </c>
      <c r="D21" s="5"/>
      <c r="E21" s="5"/>
      <c r="F21" s="5"/>
      <c r="G21" s="5"/>
      <c r="H21" s="5"/>
      <c r="I21" s="5"/>
      <c r="J21" s="5"/>
      <c r="K21" s="5"/>
      <c r="L21" s="5"/>
      <c r="X21" s="9"/>
      <c r="Y21" s="5"/>
      <c r="Z21" s="5"/>
    </row>
    <row r="22" spans="1:27" ht="15.75" x14ac:dyDescent="0.25">
      <c r="A22" s="17" t="s">
        <v>51</v>
      </c>
      <c r="B22" s="5">
        <v>487</v>
      </c>
      <c r="C22" s="5" t="s">
        <v>76</v>
      </c>
      <c r="D22" s="5"/>
      <c r="E22" s="5"/>
      <c r="F22" s="5"/>
      <c r="G22" s="5"/>
      <c r="H22" s="5"/>
      <c r="I22" s="5"/>
      <c r="J22" s="5"/>
      <c r="K22" s="5"/>
      <c r="L22" s="5"/>
      <c r="X22" s="9"/>
      <c r="Y22" s="5"/>
      <c r="Z22" s="5"/>
    </row>
    <row r="23" spans="1:27" ht="15.75" x14ac:dyDescent="0.25">
      <c r="A23" s="1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X23" s="9"/>
      <c r="Y23" s="5"/>
      <c r="Z23" s="5"/>
    </row>
    <row r="24" spans="1:27" ht="15.75" x14ac:dyDescent="0.25">
      <c r="A24" s="14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9"/>
      <c r="Y24" s="5"/>
      <c r="Z24" s="5"/>
    </row>
    <row r="25" spans="1:27" ht="15.75" x14ac:dyDescent="0.25">
      <c r="A25" s="14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9"/>
      <c r="Y25" s="5"/>
      <c r="Z25" s="5"/>
    </row>
    <row r="26" spans="1:27" ht="16.5" thickBot="1" x14ac:dyDescent="0.3">
      <c r="A26" s="34" t="s">
        <v>28</v>
      </c>
      <c r="B26" s="35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8" t="s">
        <v>29</v>
      </c>
      <c r="Y26" s="5"/>
      <c r="Z26" s="5"/>
    </row>
    <row r="27" spans="1:27" ht="105.75" thickBot="1" x14ac:dyDescent="0.3">
      <c r="A27" s="79" t="s">
        <v>30</v>
      </c>
      <c r="B27" s="80" t="s">
        <v>31</v>
      </c>
      <c r="C27" s="81" t="s">
        <v>89</v>
      </c>
      <c r="D27" s="81" t="s">
        <v>80</v>
      </c>
      <c r="E27" s="81" t="s">
        <v>120</v>
      </c>
      <c r="F27" s="81" t="s">
        <v>71</v>
      </c>
      <c r="G27" s="81" t="s">
        <v>120</v>
      </c>
      <c r="H27" s="81" t="s">
        <v>82</v>
      </c>
      <c r="I27" s="81" t="s">
        <v>120</v>
      </c>
      <c r="J27" s="81" t="s">
        <v>24</v>
      </c>
      <c r="K27" s="81" t="s">
        <v>83</v>
      </c>
      <c r="L27" s="81" t="s">
        <v>120</v>
      </c>
      <c r="M27" s="81" t="s">
        <v>118</v>
      </c>
      <c r="N27" s="81" t="s">
        <v>120</v>
      </c>
      <c r="O27" s="81" t="s">
        <v>119</v>
      </c>
      <c r="P27" s="81" t="s">
        <v>120</v>
      </c>
      <c r="Q27" s="81" t="s">
        <v>126</v>
      </c>
      <c r="R27" s="81" t="s">
        <v>26</v>
      </c>
      <c r="S27" s="81" t="s">
        <v>120</v>
      </c>
      <c r="T27" s="81" t="s">
        <v>32</v>
      </c>
      <c r="U27" s="81" t="s">
        <v>105</v>
      </c>
      <c r="V27" s="81" t="s">
        <v>120</v>
      </c>
      <c r="W27" s="81" t="s">
        <v>125</v>
      </c>
      <c r="X27" s="81" t="s">
        <v>97</v>
      </c>
      <c r="Y27" s="82" t="s">
        <v>99</v>
      </c>
      <c r="Z27" s="5"/>
      <c r="AA27" s="21"/>
    </row>
    <row r="28" spans="1:27" ht="16.5" thickBot="1" x14ac:dyDescent="0.3">
      <c r="A28" s="75">
        <v>31</v>
      </c>
      <c r="B28" s="76" t="s">
        <v>33</v>
      </c>
      <c r="C28" s="77">
        <v>7635025.7199999997</v>
      </c>
      <c r="D28" s="77">
        <v>0</v>
      </c>
      <c r="E28" s="77">
        <v>0</v>
      </c>
      <c r="F28" s="77">
        <v>0</v>
      </c>
      <c r="G28" s="77">
        <v>0</v>
      </c>
      <c r="H28" s="77">
        <f>H30</f>
        <v>20000</v>
      </c>
      <c r="I28" s="77">
        <f>I30</f>
        <v>-11700</v>
      </c>
      <c r="J28" s="77">
        <v>0</v>
      </c>
      <c r="K28" s="77">
        <f t="shared" ref="K28:P28" si="0">K29+K30+K31</f>
        <v>5793</v>
      </c>
      <c r="L28" s="77">
        <f t="shared" si="0"/>
        <v>249.5</v>
      </c>
      <c r="M28" s="77">
        <f t="shared" si="0"/>
        <v>8408000</v>
      </c>
      <c r="N28" s="77">
        <f t="shared" si="0"/>
        <v>-841699.27999999991</v>
      </c>
      <c r="O28" s="77">
        <f t="shared" si="0"/>
        <v>7820.55</v>
      </c>
      <c r="P28" s="77">
        <f t="shared" si="0"/>
        <v>336.83</v>
      </c>
      <c r="Q28" s="77">
        <v>0</v>
      </c>
      <c r="R28" s="77">
        <v>0</v>
      </c>
      <c r="S28" s="77">
        <v>0</v>
      </c>
      <c r="T28" s="77">
        <v>0</v>
      </c>
      <c r="U28" s="77">
        <f>U29+U30+U31</f>
        <v>44316.45</v>
      </c>
      <c r="V28" s="77">
        <f>V29+V30+V31</f>
        <v>1908.67</v>
      </c>
      <c r="W28" s="77">
        <v>0</v>
      </c>
      <c r="X28" s="77">
        <f>X29+X30+X31</f>
        <v>8467450</v>
      </c>
      <c r="Y28" s="78">
        <f>Y29+Y30+Y31</f>
        <v>8428000</v>
      </c>
      <c r="Z28" s="5"/>
    </row>
    <row r="29" spans="1:27" ht="19.5" customHeight="1" x14ac:dyDescent="0.25">
      <c r="A29" s="89">
        <v>311</v>
      </c>
      <c r="B29" s="39" t="s">
        <v>34</v>
      </c>
      <c r="C29" s="63">
        <v>6113622.1500000004</v>
      </c>
      <c r="D29" s="63">
        <v>0</v>
      </c>
      <c r="E29" s="63">
        <v>0</v>
      </c>
      <c r="F29" s="59">
        <v>0</v>
      </c>
      <c r="G29" s="59">
        <v>0</v>
      </c>
      <c r="H29" s="63">
        <v>0</v>
      </c>
      <c r="I29" s="63">
        <v>0</v>
      </c>
      <c r="J29" s="59">
        <v>0</v>
      </c>
      <c r="K29" s="63">
        <v>4200</v>
      </c>
      <c r="L29" s="63">
        <v>300</v>
      </c>
      <c r="M29" s="59">
        <v>6550000</v>
      </c>
      <c r="N29" s="59">
        <v>-481377.85</v>
      </c>
      <c r="O29" s="59">
        <v>5670</v>
      </c>
      <c r="P29" s="59">
        <v>405</v>
      </c>
      <c r="Q29" s="59">
        <v>0</v>
      </c>
      <c r="R29" s="59">
        <v>0</v>
      </c>
      <c r="S29" s="59">
        <v>0</v>
      </c>
      <c r="T29" s="59">
        <v>0</v>
      </c>
      <c r="U29" s="59">
        <v>32130</v>
      </c>
      <c r="V29" s="59">
        <v>2295</v>
      </c>
      <c r="W29" s="59">
        <v>0</v>
      </c>
      <c r="X29" s="63">
        <v>6580000</v>
      </c>
      <c r="Y29" s="193">
        <v>6550000</v>
      </c>
      <c r="Z29" s="5"/>
    </row>
    <row r="30" spans="1:27" ht="21" customHeight="1" x14ac:dyDescent="0.25">
      <c r="A30" s="91">
        <v>312</v>
      </c>
      <c r="B30" s="40" t="s">
        <v>9</v>
      </c>
      <c r="C30" s="63">
        <v>313348.93</v>
      </c>
      <c r="D30" s="64">
        <v>0</v>
      </c>
      <c r="E30" s="64">
        <v>0</v>
      </c>
      <c r="F30" s="60">
        <v>0</v>
      </c>
      <c r="G30" s="60">
        <v>0</v>
      </c>
      <c r="H30" s="64">
        <v>20000</v>
      </c>
      <c r="I30" s="64">
        <v>-11700</v>
      </c>
      <c r="J30" s="60">
        <v>0</v>
      </c>
      <c r="K30" s="64">
        <v>900</v>
      </c>
      <c r="L30" s="64">
        <v>-100</v>
      </c>
      <c r="M30" s="60">
        <v>350000</v>
      </c>
      <c r="N30" s="60">
        <v>-52951.07</v>
      </c>
      <c r="O30" s="60">
        <v>1215</v>
      </c>
      <c r="P30" s="60">
        <v>-135</v>
      </c>
      <c r="Q30" s="60">
        <v>0</v>
      </c>
      <c r="R30" s="60">
        <v>0</v>
      </c>
      <c r="S30" s="60">
        <v>0</v>
      </c>
      <c r="T30" s="60">
        <v>0</v>
      </c>
      <c r="U30" s="59">
        <v>6885</v>
      </c>
      <c r="V30" s="59">
        <v>-765</v>
      </c>
      <c r="W30" s="59">
        <v>0</v>
      </c>
      <c r="X30" s="63">
        <v>374500</v>
      </c>
      <c r="Y30" s="193">
        <v>370000</v>
      </c>
      <c r="Z30" s="5"/>
    </row>
    <row r="31" spans="1:27" ht="20.25" customHeight="1" thickBot="1" x14ac:dyDescent="0.3">
      <c r="A31" s="93">
        <v>313</v>
      </c>
      <c r="B31" s="41" t="s">
        <v>10</v>
      </c>
      <c r="C31" s="65">
        <v>1208054.6400000001</v>
      </c>
      <c r="D31" s="65">
        <v>0</v>
      </c>
      <c r="E31" s="65">
        <v>0</v>
      </c>
      <c r="F31" s="61">
        <v>0</v>
      </c>
      <c r="G31" s="61">
        <v>0</v>
      </c>
      <c r="H31" s="65">
        <v>0</v>
      </c>
      <c r="I31" s="65">
        <v>0</v>
      </c>
      <c r="J31" s="61">
        <v>0</v>
      </c>
      <c r="K31" s="65">
        <v>693</v>
      </c>
      <c r="L31" s="65">
        <v>49.5</v>
      </c>
      <c r="M31" s="61">
        <v>1508000</v>
      </c>
      <c r="N31" s="61">
        <v>-307370.36</v>
      </c>
      <c r="O31" s="61">
        <v>935.55</v>
      </c>
      <c r="P31" s="61">
        <v>66.83</v>
      </c>
      <c r="Q31" s="61">
        <v>0</v>
      </c>
      <c r="R31" s="61">
        <v>0</v>
      </c>
      <c r="S31" s="61">
        <v>0</v>
      </c>
      <c r="T31" s="61">
        <v>0</v>
      </c>
      <c r="U31" s="61">
        <v>5301.45</v>
      </c>
      <c r="V31" s="61">
        <v>378.67</v>
      </c>
      <c r="W31" s="61">
        <v>0</v>
      </c>
      <c r="X31" s="65">
        <v>1512950</v>
      </c>
      <c r="Y31" s="194">
        <v>1508000</v>
      </c>
      <c r="Z31" s="5"/>
    </row>
    <row r="32" spans="1:27" ht="16.5" thickBot="1" x14ac:dyDescent="0.3">
      <c r="A32" s="75">
        <v>32</v>
      </c>
      <c r="B32" s="76" t="s">
        <v>11</v>
      </c>
      <c r="C32" s="77">
        <v>2283537.9200000004</v>
      </c>
      <c r="D32" s="77">
        <f>D33+D34+D35+D37</f>
        <v>626000</v>
      </c>
      <c r="E32" s="77">
        <f>E33+E34+E35</f>
        <v>50098.060000000005</v>
      </c>
      <c r="F32" s="77">
        <f>F33+F34+F35+F36+F37</f>
        <v>546000</v>
      </c>
      <c r="G32" s="77">
        <f>G33+G34+G35+G36+G37</f>
        <v>1626.1200000000044</v>
      </c>
      <c r="H32" s="77">
        <v>0</v>
      </c>
      <c r="I32" s="77">
        <f>I35</f>
        <v>5000</v>
      </c>
      <c r="J32" s="77">
        <v>0</v>
      </c>
      <c r="K32" s="77">
        <f>K33+K34+K35+K36</f>
        <v>363800</v>
      </c>
      <c r="L32" s="77">
        <f>L33+L34+L35</f>
        <v>523500</v>
      </c>
      <c r="M32" s="77">
        <f>M33+M34+M35+M37</f>
        <v>200000</v>
      </c>
      <c r="N32" s="77">
        <f>N35+N37</f>
        <v>-48236.25</v>
      </c>
      <c r="O32" s="77">
        <f>O33</f>
        <v>405</v>
      </c>
      <c r="P32" s="77">
        <v>0</v>
      </c>
      <c r="Q32" s="77">
        <f>Q34</f>
        <v>107.14</v>
      </c>
      <c r="R32" s="77">
        <v>0</v>
      </c>
      <c r="S32" s="77">
        <f>S35</f>
        <v>10799.99</v>
      </c>
      <c r="T32" s="77">
        <v>0</v>
      </c>
      <c r="U32" s="77">
        <f>U33</f>
        <v>2295</v>
      </c>
      <c r="V32" s="77">
        <v>0</v>
      </c>
      <c r="W32" s="77">
        <f>W34</f>
        <v>2142.86</v>
      </c>
      <c r="X32" s="77">
        <f>X33+X34+X35+X36+X37</f>
        <v>1737500</v>
      </c>
      <c r="Y32" s="78">
        <f>Y33+Y34+Y35+Y36+Y37</f>
        <v>1735500</v>
      </c>
      <c r="Z32" s="5"/>
    </row>
    <row r="33" spans="1:26" ht="33.75" customHeight="1" x14ac:dyDescent="0.25">
      <c r="A33" s="89">
        <v>321</v>
      </c>
      <c r="B33" s="42" t="s">
        <v>61</v>
      </c>
      <c r="C33" s="59">
        <v>635103.69999999995</v>
      </c>
      <c r="D33" s="59">
        <v>442000</v>
      </c>
      <c r="E33" s="59">
        <v>45497.99</v>
      </c>
      <c r="F33" s="59">
        <v>52000</v>
      </c>
      <c r="G33" s="59">
        <v>77605.710000000006</v>
      </c>
      <c r="H33" s="59">
        <v>0</v>
      </c>
      <c r="I33" s="59">
        <v>0</v>
      </c>
      <c r="J33" s="59">
        <v>0</v>
      </c>
      <c r="K33" s="59">
        <v>300</v>
      </c>
      <c r="L33" s="59">
        <v>15000</v>
      </c>
      <c r="M33" s="59">
        <v>0</v>
      </c>
      <c r="N33" s="59">
        <v>0</v>
      </c>
      <c r="O33" s="59">
        <v>405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2295</v>
      </c>
      <c r="V33" s="59">
        <v>0</v>
      </c>
      <c r="W33" s="59">
        <v>0</v>
      </c>
      <c r="X33" s="59">
        <v>496000</v>
      </c>
      <c r="Y33" s="195">
        <v>494000</v>
      </c>
      <c r="Z33" s="5"/>
    </row>
    <row r="34" spans="1:26" ht="30" customHeight="1" x14ac:dyDescent="0.25">
      <c r="A34" s="91">
        <v>322</v>
      </c>
      <c r="B34" s="43" t="s">
        <v>35</v>
      </c>
      <c r="C34" s="60">
        <v>851618.34</v>
      </c>
      <c r="D34" s="60">
        <v>33000</v>
      </c>
      <c r="E34" s="60">
        <v>17291.310000000001</v>
      </c>
      <c r="F34" s="60">
        <v>97000</v>
      </c>
      <c r="G34" s="60">
        <v>-11922.97</v>
      </c>
      <c r="H34" s="60">
        <v>0</v>
      </c>
      <c r="I34" s="60">
        <v>0</v>
      </c>
      <c r="J34" s="60">
        <v>0</v>
      </c>
      <c r="K34" s="60">
        <v>235000</v>
      </c>
      <c r="L34" s="60">
        <v>479000</v>
      </c>
      <c r="M34" s="60">
        <v>0</v>
      </c>
      <c r="N34" s="60">
        <v>0</v>
      </c>
      <c r="O34" s="60">
        <v>0</v>
      </c>
      <c r="P34" s="60">
        <v>0</v>
      </c>
      <c r="Q34" s="60">
        <v>107.14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2142.86</v>
      </c>
      <c r="X34" s="60">
        <v>365000</v>
      </c>
      <c r="Y34" s="196">
        <v>365000</v>
      </c>
      <c r="Z34" s="5"/>
    </row>
    <row r="35" spans="1:26" ht="21.75" customHeight="1" x14ac:dyDescent="0.25">
      <c r="A35" s="91">
        <v>323</v>
      </c>
      <c r="B35" s="40" t="s">
        <v>36</v>
      </c>
      <c r="C35" s="60">
        <v>654431.31000000006</v>
      </c>
      <c r="D35" s="60">
        <v>137000</v>
      </c>
      <c r="E35" s="60">
        <v>-12691.24</v>
      </c>
      <c r="F35" s="60">
        <v>313000</v>
      </c>
      <c r="G35" s="60">
        <v>-55597.440000000002</v>
      </c>
      <c r="H35" s="60">
        <v>0</v>
      </c>
      <c r="I35" s="60">
        <v>5000</v>
      </c>
      <c r="J35" s="60">
        <v>0</v>
      </c>
      <c r="K35" s="60">
        <v>117500</v>
      </c>
      <c r="L35" s="60">
        <v>29500</v>
      </c>
      <c r="M35" s="60">
        <v>150000</v>
      </c>
      <c r="N35" s="60">
        <v>-40080</v>
      </c>
      <c r="O35" s="60">
        <v>0</v>
      </c>
      <c r="P35" s="60">
        <v>0</v>
      </c>
      <c r="Q35" s="60">
        <v>0</v>
      </c>
      <c r="R35" s="60">
        <v>0</v>
      </c>
      <c r="S35" s="60">
        <v>10799.99</v>
      </c>
      <c r="T35" s="60">
        <v>0</v>
      </c>
      <c r="U35" s="60">
        <v>0</v>
      </c>
      <c r="V35" s="60">
        <v>0</v>
      </c>
      <c r="W35" s="60">
        <v>0</v>
      </c>
      <c r="X35" s="60">
        <v>717500</v>
      </c>
      <c r="Y35" s="196">
        <v>717500</v>
      </c>
      <c r="Z35" s="5"/>
    </row>
    <row r="36" spans="1:26" ht="21.75" customHeight="1" x14ac:dyDescent="0.25">
      <c r="A36" s="91">
        <v>324</v>
      </c>
      <c r="B36" s="40" t="s">
        <v>37</v>
      </c>
      <c r="C36" s="60">
        <v>53053.04</v>
      </c>
      <c r="D36" s="60">
        <v>0</v>
      </c>
      <c r="E36" s="60">
        <v>0</v>
      </c>
      <c r="F36" s="60">
        <v>36000</v>
      </c>
      <c r="G36" s="60">
        <v>6053.04</v>
      </c>
      <c r="H36" s="60">
        <v>0</v>
      </c>
      <c r="I36" s="60">
        <v>0</v>
      </c>
      <c r="J36" s="60">
        <v>0</v>
      </c>
      <c r="K36" s="60">
        <v>11000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47000</v>
      </c>
      <c r="Y36" s="196">
        <v>47000</v>
      </c>
      <c r="Z36" s="5"/>
    </row>
    <row r="37" spans="1:26" ht="30" thickBot="1" x14ac:dyDescent="0.3">
      <c r="A37" s="93">
        <v>329</v>
      </c>
      <c r="B37" s="83" t="s">
        <v>38</v>
      </c>
      <c r="C37" s="61">
        <v>89331.53</v>
      </c>
      <c r="D37" s="61">
        <v>14000</v>
      </c>
      <c r="E37" s="61">
        <v>0</v>
      </c>
      <c r="F37" s="61">
        <v>48000</v>
      </c>
      <c r="G37" s="61">
        <v>-14512.22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50000</v>
      </c>
      <c r="N37" s="61">
        <v>-8156.25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112000</v>
      </c>
      <c r="Y37" s="197">
        <v>112000</v>
      </c>
      <c r="Z37" s="5"/>
    </row>
    <row r="38" spans="1:26" ht="16.5" thickBot="1" x14ac:dyDescent="0.3">
      <c r="A38" s="75">
        <v>34</v>
      </c>
      <c r="B38" s="76" t="s">
        <v>14</v>
      </c>
      <c r="C38" s="77">
        <v>16278.539999999999</v>
      </c>
      <c r="D38" s="77">
        <f>D39</f>
        <v>4000</v>
      </c>
      <c r="E38" s="77">
        <f>E39</f>
        <v>-98.06</v>
      </c>
      <c r="F38" s="77">
        <f>F39</f>
        <v>5300</v>
      </c>
      <c r="G38" s="77">
        <f>G39</f>
        <v>-3272.8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f>M39</f>
        <v>19000</v>
      </c>
      <c r="N38" s="77">
        <f>N39</f>
        <v>-8650.6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77">
        <v>0</v>
      </c>
      <c r="V38" s="77">
        <v>0</v>
      </c>
      <c r="W38" s="77">
        <v>0</v>
      </c>
      <c r="X38" s="77">
        <f>X39</f>
        <v>28300</v>
      </c>
      <c r="Y38" s="78">
        <v>28300</v>
      </c>
      <c r="Z38" s="5"/>
    </row>
    <row r="39" spans="1:26" ht="16.5" thickBot="1" x14ac:dyDescent="0.3">
      <c r="A39" s="95">
        <v>343</v>
      </c>
      <c r="B39" s="44" t="s">
        <v>39</v>
      </c>
      <c r="C39" s="62">
        <v>16278.539999999999</v>
      </c>
      <c r="D39" s="62">
        <v>4000</v>
      </c>
      <c r="E39" s="62">
        <v>-98.06</v>
      </c>
      <c r="F39" s="62">
        <v>5300</v>
      </c>
      <c r="G39" s="62">
        <v>-3272.8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19000</v>
      </c>
      <c r="N39" s="62">
        <v>-8650.6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28300</v>
      </c>
      <c r="Y39" s="198">
        <v>28300</v>
      </c>
      <c r="Z39" s="5"/>
    </row>
    <row r="40" spans="1:26" ht="16.5" thickBot="1" x14ac:dyDescent="0.3">
      <c r="A40" s="75">
        <v>37</v>
      </c>
      <c r="B40" s="76" t="s">
        <v>103</v>
      </c>
      <c r="C40" s="77">
        <v>2000</v>
      </c>
      <c r="D40" s="77">
        <v>0</v>
      </c>
      <c r="E40" s="77">
        <v>0</v>
      </c>
      <c r="F40" s="77">
        <f>F41</f>
        <v>2000</v>
      </c>
      <c r="G40" s="77">
        <f>G41</f>
        <v>-2000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f>N41</f>
        <v>2000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f>X41</f>
        <v>2000</v>
      </c>
      <c r="Y40" s="78">
        <v>2000</v>
      </c>
      <c r="Z40" s="5"/>
    </row>
    <row r="41" spans="1:26" ht="16.5" thickBot="1" x14ac:dyDescent="0.3">
      <c r="A41" s="95">
        <v>372</v>
      </c>
      <c r="B41" s="44" t="s">
        <v>104</v>
      </c>
      <c r="C41" s="62">
        <v>2000</v>
      </c>
      <c r="D41" s="62">
        <v>0</v>
      </c>
      <c r="E41" s="62">
        <v>0</v>
      </c>
      <c r="F41" s="62">
        <v>2000</v>
      </c>
      <c r="G41" s="62">
        <v>-2000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2000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2000</v>
      </c>
      <c r="Y41" s="198">
        <v>2000</v>
      </c>
      <c r="Z41" s="5"/>
    </row>
    <row r="42" spans="1:26" s="24" customFormat="1" ht="50.25" customHeight="1" thickBot="1" x14ac:dyDescent="0.3">
      <c r="A42" s="75">
        <v>41</v>
      </c>
      <c r="B42" s="84" t="s">
        <v>65</v>
      </c>
      <c r="C42" s="77">
        <v>6000</v>
      </c>
      <c r="D42" s="77">
        <v>0</v>
      </c>
      <c r="E42" s="77">
        <v>0</v>
      </c>
      <c r="F42" s="77">
        <f>F43</f>
        <v>10000</v>
      </c>
      <c r="G42" s="77">
        <f>G43</f>
        <v>-4000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f>X43</f>
        <v>10000</v>
      </c>
      <c r="Y42" s="78">
        <v>10000</v>
      </c>
      <c r="Z42" s="20"/>
    </row>
    <row r="43" spans="1:26" ht="16.5" thickBot="1" x14ac:dyDescent="0.3">
      <c r="A43" s="95">
        <v>412</v>
      </c>
      <c r="B43" s="44" t="s">
        <v>66</v>
      </c>
      <c r="C43" s="62">
        <v>6000</v>
      </c>
      <c r="D43" s="62">
        <v>0</v>
      </c>
      <c r="E43" s="62">
        <v>0</v>
      </c>
      <c r="F43" s="62">
        <v>10000</v>
      </c>
      <c r="G43" s="62">
        <v>-4000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10000</v>
      </c>
      <c r="Y43" s="198">
        <v>10000</v>
      </c>
      <c r="Z43" s="5"/>
    </row>
    <row r="44" spans="1:26" ht="45.75" thickBot="1" x14ac:dyDescent="0.3">
      <c r="A44" s="75">
        <v>42</v>
      </c>
      <c r="B44" s="85" t="s">
        <v>40</v>
      </c>
      <c r="C44" s="77">
        <v>145698.94</v>
      </c>
      <c r="D44" s="77">
        <v>0</v>
      </c>
      <c r="E44" s="77">
        <v>0</v>
      </c>
      <c r="F44" s="77">
        <f>F45+F46+F47</f>
        <v>116000</v>
      </c>
      <c r="G44" s="77">
        <f>G45+G46</f>
        <v>5078.9400000000005</v>
      </c>
      <c r="H44" s="77">
        <v>0</v>
      </c>
      <c r="I44" s="77">
        <v>0</v>
      </c>
      <c r="J44" s="77">
        <v>0</v>
      </c>
      <c r="K44" s="77">
        <f>K45</f>
        <v>25000</v>
      </c>
      <c r="L44" s="77">
        <f>L45</f>
        <v>-3880</v>
      </c>
      <c r="M44" s="77">
        <f>M46</f>
        <v>4000</v>
      </c>
      <c r="N44" s="77">
        <f>N46</f>
        <v>-500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77">
        <f>X45+X46</f>
        <v>145000</v>
      </c>
      <c r="Y44" s="78">
        <v>145000</v>
      </c>
      <c r="Z44" s="5"/>
    </row>
    <row r="45" spans="1:26" ht="18" customHeight="1" x14ac:dyDescent="0.25">
      <c r="A45" s="97">
        <v>422</v>
      </c>
      <c r="B45" s="45" t="s">
        <v>41</v>
      </c>
      <c r="C45" s="74">
        <v>125247.33</v>
      </c>
      <c r="D45" s="59">
        <v>0</v>
      </c>
      <c r="E45" s="59">
        <v>0</v>
      </c>
      <c r="F45" s="59">
        <v>102000</v>
      </c>
      <c r="G45" s="59">
        <v>2127.33</v>
      </c>
      <c r="H45" s="59">
        <v>0</v>
      </c>
      <c r="I45" s="59">
        <v>0</v>
      </c>
      <c r="J45" s="59">
        <v>0</v>
      </c>
      <c r="K45" s="59">
        <v>25000</v>
      </c>
      <c r="L45" s="59">
        <v>-3880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127000</v>
      </c>
      <c r="Y45" s="90">
        <v>127000</v>
      </c>
      <c r="Z45" s="5"/>
    </row>
    <row r="46" spans="1:26" ht="18.75" customHeight="1" x14ac:dyDescent="0.25">
      <c r="A46" s="91">
        <v>424</v>
      </c>
      <c r="B46" s="46" t="s">
        <v>42</v>
      </c>
      <c r="C46" s="58">
        <v>20451.61</v>
      </c>
      <c r="D46" s="60">
        <v>0</v>
      </c>
      <c r="E46" s="60">
        <v>0</v>
      </c>
      <c r="F46" s="60">
        <v>14000</v>
      </c>
      <c r="G46" s="60">
        <v>2951.61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4000</v>
      </c>
      <c r="N46" s="60">
        <v>-500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18000</v>
      </c>
      <c r="Y46" s="92">
        <v>18000</v>
      </c>
      <c r="Z46" s="5"/>
    </row>
    <row r="47" spans="1:26" ht="18" customHeight="1" thickBot="1" x14ac:dyDescent="0.3">
      <c r="A47" s="93">
        <v>426</v>
      </c>
      <c r="B47" s="86" t="s">
        <v>43</v>
      </c>
      <c r="C47" s="73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94">
        <v>0</v>
      </c>
      <c r="Z47" s="5"/>
    </row>
    <row r="48" spans="1:26" ht="21" thickBot="1" x14ac:dyDescent="0.35">
      <c r="A48" s="180"/>
      <c r="B48" s="181" t="s">
        <v>44</v>
      </c>
      <c r="C48" s="183">
        <v>10088541.119999999</v>
      </c>
      <c r="D48" s="183">
        <f>D32+D38+D40</f>
        <v>630000</v>
      </c>
      <c r="E48" s="183">
        <f>E32+E38</f>
        <v>50000.000000000007</v>
      </c>
      <c r="F48" s="183">
        <f>F32+F38+F40+F42+F44</f>
        <v>679300</v>
      </c>
      <c r="G48" s="183">
        <f>G32+G38+G40+G42+G44</f>
        <v>-2567.7399999999952</v>
      </c>
      <c r="H48" s="183">
        <f>H28</f>
        <v>20000</v>
      </c>
      <c r="I48" s="183">
        <f>I28+I32</f>
        <v>-6700</v>
      </c>
      <c r="J48" s="183">
        <v>0</v>
      </c>
      <c r="K48" s="183">
        <f>K28+K32+K44</f>
        <v>394593</v>
      </c>
      <c r="L48" s="183">
        <f>L28+L32+L44</f>
        <v>519869.5</v>
      </c>
      <c r="M48" s="183">
        <f>M28+M32+M38+M44</f>
        <v>8631000</v>
      </c>
      <c r="N48" s="183">
        <f>N28+N32+N38+N40+N44</f>
        <v>-897086.12999999989</v>
      </c>
      <c r="O48" s="183">
        <f>O28+O32</f>
        <v>8225.5499999999993</v>
      </c>
      <c r="P48" s="183">
        <f>P28</f>
        <v>336.83</v>
      </c>
      <c r="Q48" s="183">
        <f>Q32</f>
        <v>107.14</v>
      </c>
      <c r="R48" s="183">
        <v>0</v>
      </c>
      <c r="S48" s="183">
        <f>S32</f>
        <v>10799.99</v>
      </c>
      <c r="T48" s="183">
        <v>0</v>
      </c>
      <c r="U48" s="183">
        <f>U28+U32</f>
        <v>46611.45</v>
      </c>
      <c r="V48" s="183">
        <f>V28</f>
        <v>1908.67</v>
      </c>
      <c r="W48" s="183">
        <f>W32</f>
        <v>2142.86</v>
      </c>
      <c r="X48" s="183">
        <f>X28+X32+X38+X40+X42+X44</f>
        <v>10390250</v>
      </c>
      <c r="Y48" s="184">
        <f>Y28+Y32+Y38+Y40+Y42+Y44</f>
        <v>10348800</v>
      </c>
      <c r="Z48" s="5"/>
    </row>
    <row r="49" spans="1:19" ht="21" x14ac:dyDescent="0.35">
      <c r="A49" s="174"/>
      <c r="B49" s="174"/>
      <c r="C49" s="174"/>
      <c r="D49" s="174"/>
      <c r="E49" s="174"/>
      <c r="F49" s="174"/>
      <c r="G49" s="174"/>
      <c r="H49" s="174"/>
      <c r="I49" s="174"/>
      <c r="K49" s="67"/>
      <c r="L49" s="67"/>
      <c r="M49" s="67"/>
      <c r="N49" s="67"/>
      <c r="O49" s="67"/>
      <c r="P49" s="67"/>
      <c r="Q49" s="67"/>
      <c r="R49" s="67"/>
      <c r="S49" s="67"/>
    </row>
    <row r="50" spans="1:19" ht="21" x14ac:dyDescent="0.35">
      <c r="A50" s="174"/>
      <c r="B50" s="174"/>
      <c r="C50" s="174"/>
      <c r="D50" s="174"/>
      <c r="E50" s="174"/>
      <c r="F50" s="174"/>
      <c r="G50" s="174"/>
      <c r="H50" s="182"/>
      <c r="I50" s="182"/>
    </row>
    <row r="51" spans="1:19" ht="21" x14ac:dyDescent="0.35">
      <c r="A51" s="243" t="s">
        <v>122</v>
      </c>
      <c r="B51" s="243"/>
      <c r="C51" s="243"/>
      <c r="D51" s="174"/>
      <c r="E51" s="174"/>
      <c r="F51" s="174"/>
      <c r="G51" s="174"/>
      <c r="H51" s="174"/>
      <c r="I51" s="174"/>
    </row>
    <row r="52" spans="1:19" ht="21" x14ac:dyDescent="0.35">
      <c r="A52" s="243"/>
      <c r="B52" s="243"/>
      <c r="C52" s="243"/>
      <c r="D52" s="174"/>
      <c r="E52" s="174"/>
      <c r="F52" s="174"/>
      <c r="G52" s="174"/>
      <c r="H52" s="174"/>
      <c r="I52" s="174"/>
    </row>
    <row r="53" spans="1:19" ht="18" x14ac:dyDescent="0.25">
      <c r="A53" s="243"/>
      <c r="B53" s="243"/>
      <c r="C53" s="243"/>
    </row>
    <row r="54" spans="1:19" ht="18" x14ac:dyDescent="0.25">
      <c r="A54" s="243"/>
      <c r="B54" s="243"/>
      <c r="C54" s="243"/>
    </row>
    <row r="55" spans="1:19" ht="18" x14ac:dyDescent="0.25">
      <c r="A55" s="243" t="s">
        <v>123</v>
      </c>
      <c r="B55" s="243"/>
      <c r="C55" s="243"/>
    </row>
    <row r="56" spans="1:19" ht="18" x14ac:dyDescent="0.25">
      <c r="A56" s="243"/>
      <c r="B56" s="243"/>
      <c r="C56" s="243"/>
    </row>
    <row r="57" spans="1:19" ht="18" x14ac:dyDescent="0.25">
      <c r="A57" s="243" t="s">
        <v>144</v>
      </c>
      <c r="B57" s="243"/>
      <c r="C57" s="243"/>
    </row>
    <row r="58" spans="1:19" ht="18" x14ac:dyDescent="0.25">
      <c r="A58" s="243"/>
      <c r="B58" s="243"/>
      <c r="C58" s="243"/>
    </row>
    <row r="59" spans="1:19" ht="18.75" x14ac:dyDescent="0.3">
      <c r="A59" s="236"/>
      <c r="B59" s="236"/>
      <c r="C59" s="237"/>
    </row>
    <row r="62" spans="1:19" ht="26.25" customHeight="1" x14ac:dyDescent="0.25"/>
    <row r="63" spans="1:19" ht="17.25" customHeight="1" x14ac:dyDescent="0.25"/>
    <row r="64" spans="1:19" ht="18.75" customHeight="1" x14ac:dyDescent="0.25"/>
    <row r="65" ht="21.75" customHeight="1" x14ac:dyDescent="0.25"/>
    <row r="66" ht="28.5" customHeight="1" x14ac:dyDescent="0.25"/>
    <row r="67" ht="27" customHeight="1" x14ac:dyDescent="0.25"/>
    <row r="68" ht="20.25" customHeight="1" x14ac:dyDescent="0.25"/>
    <row r="69" ht="16.5" customHeight="1" x14ac:dyDescent="0.25"/>
    <row r="70" ht="17.25" customHeight="1" x14ac:dyDescent="0.25"/>
    <row r="71" ht="17.25" customHeight="1" x14ac:dyDescent="0.25"/>
    <row r="84" ht="34.5" customHeight="1" x14ac:dyDescent="0.25"/>
    <row r="85" ht="22.5" customHeight="1" x14ac:dyDescent="0.25"/>
    <row r="86" ht="15.75" customHeight="1" x14ac:dyDescent="0.25"/>
    <row r="89" ht="27.75" customHeight="1" x14ac:dyDescent="0.25"/>
    <row r="95" ht="39.75" customHeight="1" x14ac:dyDescent="0.25"/>
    <row r="113" spans="1:26" ht="15.75" x14ac:dyDescent="0.25">
      <c r="A113" s="14"/>
      <c r="B113" s="1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</sheetData>
  <mergeCells count="6">
    <mergeCell ref="X10:Z10"/>
    <mergeCell ref="A1:C1"/>
    <mergeCell ref="Y1:Z1"/>
    <mergeCell ref="A2:X2"/>
    <mergeCell ref="X6:Z6"/>
    <mergeCell ref="X7:Z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2"/>
  <sheetViews>
    <sheetView zoomScale="75" zoomScaleNormal="75" workbookViewId="0">
      <selection activeCell="R7" sqref="R7:S7"/>
    </sheetView>
  </sheetViews>
  <sheetFormatPr defaultRowHeight="15" x14ac:dyDescent="0.25"/>
  <cols>
    <col min="1" max="1" width="28.85546875" customWidth="1"/>
    <col min="2" max="6" width="20.5703125" customWidth="1"/>
    <col min="7" max="8" width="20.5703125" style="22" customWidth="1"/>
    <col min="9" max="14" width="20.5703125" customWidth="1"/>
  </cols>
  <sheetData>
    <row r="1" spans="1:14" ht="15.75" thickBot="1" x14ac:dyDescent="0.3">
      <c r="A1" s="25" t="s">
        <v>73</v>
      </c>
      <c r="B1" s="26"/>
      <c r="C1" s="26"/>
      <c r="M1" s="100" t="s">
        <v>52</v>
      </c>
      <c r="N1" s="101"/>
    </row>
    <row r="2" spans="1:14" ht="21" thickBot="1" x14ac:dyDescent="0.35">
      <c r="A2" s="296" t="s">
        <v>146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4" ht="15.75" thickBot="1" x14ac:dyDescent="0.3">
      <c r="A3" s="48" t="s">
        <v>53</v>
      </c>
      <c r="B3" s="297" t="s">
        <v>101</v>
      </c>
      <c r="C3" s="298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300"/>
    </row>
    <row r="4" spans="1:14" ht="15" customHeight="1" x14ac:dyDescent="0.25">
      <c r="A4" s="49" t="s">
        <v>69</v>
      </c>
      <c r="B4" s="301" t="s">
        <v>23</v>
      </c>
      <c r="C4" s="294" t="s">
        <v>120</v>
      </c>
      <c r="D4" s="294" t="s">
        <v>54</v>
      </c>
      <c r="E4" s="294" t="s">
        <v>120</v>
      </c>
      <c r="F4" s="294" t="s">
        <v>24</v>
      </c>
      <c r="G4" s="304" t="s">
        <v>25</v>
      </c>
      <c r="H4" s="294" t="s">
        <v>120</v>
      </c>
      <c r="I4" s="304" t="s">
        <v>55</v>
      </c>
      <c r="J4" s="294" t="s">
        <v>120</v>
      </c>
      <c r="K4" s="310" t="s">
        <v>105</v>
      </c>
      <c r="L4" s="294" t="s">
        <v>120</v>
      </c>
      <c r="M4" s="306" t="s">
        <v>32</v>
      </c>
      <c r="N4" s="308" t="s">
        <v>56</v>
      </c>
    </row>
    <row r="5" spans="1:14" ht="123.75" customHeight="1" thickBot="1" x14ac:dyDescent="0.3">
      <c r="A5" s="210" t="s">
        <v>70</v>
      </c>
      <c r="B5" s="302"/>
      <c r="C5" s="295"/>
      <c r="D5" s="303"/>
      <c r="E5" s="295"/>
      <c r="F5" s="303"/>
      <c r="G5" s="305"/>
      <c r="H5" s="295"/>
      <c r="I5" s="305"/>
      <c r="J5" s="295"/>
      <c r="K5" s="311"/>
      <c r="L5" s="295"/>
      <c r="M5" s="307"/>
      <c r="N5" s="309"/>
    </row>
    <row r="6" spans="1:14" ht="53.25" customHeight="1" x14ac:dyDescent="0.25">
      <c r="A6" s="214" t="s">
        <v>63</v>
      </c>
      <c r="B6" s="215"/>
      <c r="C6" s="215"/>
      <c r="D6" s="215"/>
      <c r="E6" s="215"/>
      <c r="F6" s="215"/>
      <c r="G6" s="216"/>
      <c r="H6" s="216"/>
      <c r="I6" s="216"/>
      <c r="J6" s="216"/>
      <c r="K6" s="216"/>
      <c r="L6" s="216"/>
      <c r="M6" s="215"/>
      <c r="N6" s="217"/>
    </row>
    <row r="7" spans="1:14" ht="50.25" customHeight="1" x14ac:dyDescent="0.25">
      <c r="A7" s="50" t="s">
        <v>60</v>
      </c>
      <c r="B7" s="51"/>
      <c r="C7" s="51"/>
      <c r="D7" s="51"/>
      <c r="E7" s="51"/>
      <c r="F7" s="51"/>
      <c r="G7" s="52"/>
      <c r="H7" s="52"/>
      <c r="I7" s="52"/>
      <c r="J7" s="52"/>
      <c r="K7" s="52"/>
      <c r="L7" s="52"/>
      <c r="M7" s="51"/>
      <c r="N7" s="53"/>
    </row>
    <row r="8" spans="1:14" ht="79.5" customHeight="1" x14ac:dyDescent="0.25">
      <c r="A8" s="50" t="s">
        <v>92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266"/>
    </row>
    <row r="9" spans="1:14" ht="72.75" customHeight="1" x14ac:dyDescent="0.25">
      <c r="A9" s="50" t="s">
        <v>139</v>
      </c>
      <c r="B9" s="52"/>
      <c r="C9" s="52"/>
      <c r="D9" s="52"/>
      <c r="E9" s="52"/>
      <c r="F9" s="52"/>
      <c r="G9" s="52"/>
      <c r="H9" s="52"/>
      <c r="I9" s="52"/>
      <c r="J9" s="52"/>
      <c r="K9" s="52">
        <v>46611.45</v>
      </c>
      <c r="L9" s="52">
        <v>1908.67</v>
      </c>
      <c r="M9" s="52"/>
      <c r="N9" s="266"/>
    </row>
    <row r="10" spans="1:14" ht="72.75" customHeight="1" x14ac:dyDescent="0.25">
      <c r="A10" s="50" t="s">
        <v>140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>
        <v>2142.86</v>
      </c>
      <c r="M10" s="52"/>
      <c r="N10" s="266"/>
    </row>
    <row r="11" spans="1:14" ht="64.5" customHeight="1" x14ac:dyDescent="0.25">
      <c r="A11" s="50" t="s">
        <v>91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266"/>
    </row>
    <row r="12" spans="1:14" ht="28.5" customHeight="1" x14ac:dyDescent="0.25">
      <c r="A12" s="50" t="s">
        <v>85</v>
      </c>
      <c r="B12" s="52"/>
      <c r="C12" s="52"/>
      <c r="D12" s="52"/>
      <c r="E12" s="52"/>
      <c r="F12" s="52"/>
      <c r="G12" s="52">
        <v>8627000</v>
      </c>
      <c r="H12" s="52">
        <v>-896586.13</v>
      </c>
      <c r="I12" s="52"/>
      <c r="J12" s="52"/>
      <c r="K12" s="52"/>
      <c r="L12" s="52"/>
      <c r="M12" s="52"/>
      <c r="N12" s="266"/>
    </row>
    <row r="13" spans="1:14" ht="28.5" customHeight="1" x14ac:dyDescent="0.25">
      <c r="A13" s="50" t="s">
        <v>113</v>
      </c>
      <c r="B13" s="52"/>
      <c r="C13" s="52"/>
      <c r="D13" s="52"/>
      <c r="E13" s="52"/>
      <c r="F13" s="52"/>
      <c r="G13" s="52">
        <v>4000</v>
      </c>
      <c r="H13" s="52">
        <v>-500</v>
      </c>
      <c r="I13" s="52"/>
      <c r="J13" s="52"/>
      <c r="K13" s="52"/>
      <c r="L13" s="52"/>
      <c r="M13" s="52"/>
      <c r="N13" s="266"/>
    </row>
    <row r="14" spans="1:14" ht="28.5" customHeight="1" x14ac:dyDescent="0.25">
      <c r="A14" s="50" t="s">
        <v>141</v>
      </c>
      <c r="B14" s="52"/>
      <c r="C14" s="52"/>
      <c r="D14" s="52"/>
      <c r="E14" s="52"/>
      <c r="F14" s="52"/>
      <c r="G14" s="52">
        <v>8225.5499999999993</v>
      </c>
      <c r="H14" s="52">
        <v>336.83</v>
      </c>
      <c r="I14" s="52"/>
      <c r="J14" s="52"/>
      <c r="K14" s="52"/>
      <c r="L14" s="52"/>
      <c r="M14" s="52"/>
      <c r="N14" s="266"/>
    </row>
    <row r="15" spans="1:14" ht="28.5" customHeight="1" x14ac:dyDescent="0.25">
      <c r="A15" s="50" t="s">
        <v>142</v>
      </c>
      <c r="B15" s="52"/>
      <c r="C15" s="52"/>
      <c r="D15" s="52"/>
      <c r="E15" s="52"/>
      <c r="F15" s="52"/>
      <c r="G15" s="52"/>
      <c r="H15" s="52">
        <v>107.14</v>
      </c>
      <c r="I15" s="52"/>
      <c r="J15" s="52"/>
      <c r="K15" s="52"/>
      <c r="L15" s="52"/>
      <c r="M15" s="52"/>
      <c r="N15" s="266"/>
    </row>
    <row r="16" spans="1:14" ht="28.5" customHeight="1" x14ac:dyDescent="0.25">
      <c r="A16" s="50" t="s">
        <v>68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266"/>
    </row>
    <row r="17" spans="1:14" ht="28.5" customHeight="1" x14ac:dyDescent="0.25">
      <c r="A17" s="50" t="s">
        <v>64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266"/>
    </row>
    <row r="18" spans="1:14" ht="33" customHeight="1" x14ac:dyDescent="0.25">
      <c r="A18" s="50" t="s">
        <v>57</v>
      </c>
      <c r="B18" s="52"/>
      <c r="C18" s="52"/>
      <c r="D18" s="52">
        <v>3000</v>
      </c>
      <c r="E18" s="52">
        <v>-1500</v>
      </c>
      <c r="F18" s="52"/>
      <c r="G18" s="52"/>
      <c r="H18" s="52"/>
      <c r="I18" s="52"/>
      <c r="J18" s="52"/>
      <c r="K18" s="52"/>
      <c r="L18" s="52"/>
      <c r="M18" s="52"/>
      <c r="N18" s="266"/>
    </row>
    <row r="19" spans="1:14" ht="28.5" customHeight="1" x14ac:dyDescent="0.25">
      <c r="A19" s="50" t="s">
        <v>95</v>
      </c>
      <c r="B19" s="52"/>
      <c r="C19" s="52"/>
      <c r="D19" s="52">
        <v>646300</v>
      </c>
      <c r="E19" s="52">
        <f>-56940.5</f>
        <v>-56940.5</v>
      </c>
      <c r="F19" s="52"/>
      <c r="G19" s="52"/>
      <c r="H19" s="52"/>
      <c r="I19" s="52"/>
      <c r="J19" s="52"/>
      <c r="K19" s="52"/>
      <c r="L19" s="52"/>
      <c r="M19" s="52"/>
      <c r="N19" s="266"/>
    </row>
    <row r="20" spans="1:14" ht="30.75" customHeight="1" x14ac:dyDescent="0.25">
      <c r="A20" s="50" t="s">
        <v>55</v>
      </c>
      <c r="B20" s="52"/>
      <c r="C20" s="52"/>
      <c r="D20" s="52"/>
      <c r="E20" s="52"/>
      <c r="F20" s="52"/>
      <c r="G20" s="52"/>
      <c r="H20" s="52"/>
      <c r="I20" s="52"/>
      <c r="J20" s="52">
        <f>1200+8599.99+1000</f>
        <v>10799.99</v>
      </c>
      <c r="K20" s="52"/>
      <c r="L20" s="52"/>
      <c r="M20" s="52"/>
      <c r="N20" s="266"/>
    </row>
    <row r="21" spans="1:14" ht="29.25" customHeight="1" x14ac:dyDescent="0.25">
      <c r="A21" s="50" t="s">
        <v>58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266"/>
    </row>
    <row r="22" spans="1:14" ht="30" customHeight="1" x14ac:dyDescent="0.25">
      <c r="A22" s="218" t="s">
        <v>79</v>
      </c>
      <c r="B22" s="52">
        <v>630000</v>
      </c>
      <c r="C22" s="52">
        <v>50000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266"/>
    </row>
    <row r="23" spans="1:14" ht="23.25" customHeight="1" x14ac:dyDescent="0.25">
      <c r="A23" s="218" t="s">
        <v>74</v>
      </c>
      <c r="B23" s="52">
        <v>369593</v>
      </c>
      <c r="C23" s="52">
        <v>523749.5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266"/>
    </row>
    <row r="24" spans="1:14" ht="23.25" customHeight="1" x14ac:dyDescent="0.25">
      <c r="A24" s="218" t="s">
        <v>112</v>
      </c>
      <c r="B24" s="52">
        <v>25000</v>
      </c>
      <c r="C24" s="52">
        <v>-3880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266"/>
    </row>
    <row r="25" spans="1:14" ht="79.5" customHeight="1" x14ac:dyDescent="0.25">
      <c r="A25" s="50" t="s">
        <v>78</v>
      </c>
      <c r="B25" s="52">
        <v>20000</v>
      </c>
      <c r="C25" s="52">
        <v>-20000</v>
      </c>
      <c r="D25" s="52"/>
      <c r="E25" s="52"/>
      <c r="F25" s="52"/>
      <c r="G25" s="52"/>
      <c r="H25" s="52">
        <v>13300</v>
      </c>
      <c r="I25" s="52"/>
      <c r="J25" s="52"/>
      <c r="K25" s="52"/>
      <c r="L25" s="52"/>
      <c r="M25" s="52"/>
      <c r="N25" s="266"/>
    </row>
    <row r="26" spans="1:14" ht="46.5" customHeight="1" thickBot="1" x14ac:dyDescent="0.3">
      <c r="A26" s="219" t="s">
        <v>84</v>
      </c>
      <c r="B26" s="220"/>
      <c r="C26" s="220"/>
      <c r="D26" s="220"/>
      <c r="E26" s="220"/>
      <c r="F26" s="220"/>
      <c r="G26" s="221"/>
      <c r="H26" s="221"/>
      <c r="I26" s="221"/>
      <c r="J26" s="221"/>
      <c r="K26" s="221"/>
      <c r="L26" s="221"/>
      <c r="M26" s="220"/>
      <c r="N26" s="222"/>
    </row>
    <row r="27" spans="1:14" ht="18.75" customHeight="1" thickBot="1" x14ac:dyDescent="0.3">
      <c r="A27" s="211" t="s">
        <v>59</v>
      </c>
      <c r="B27" s="212">
        <f>SUM(B9:B26)</f>
        <v>1044593</v>
      </c>
      <c r="C27" s="212">
        <f>SUM(C9:C26)</f>
        <v>549869.5</v>
      </c>
      <c r="D27" s="212">
        <f>SUM(D9:D26)</f>
        <v>649300</v>
      </c>
      <c r="E27" s="212">
        <f>SUM(E9:E26)</f>
        <v>-58440.5</v>
      </c>
      <c r="F27" s="212"/>
      <c r="G27" s="212">
        <f>SUM(G9:G26)</f>
        <v>8639225.5500000007</v>
      </c>
      <c r="H27" s="212">
        <f>SUM(H9:H26)</f>
        <v>-883342.16</v>
      </c>
      <c r="I27" s="212"/>
      <c r="J27" s="212">
        <f>SUM(J9:J26)</f>
        <v>10799.99</v>
      </c>
      <c r="K27" s="212">
        <f>SUM(K9:K26)</f>
        <v>46611.45</v>
      </c>
      <c r="L27" s="212">
        <f>SUM(L9:L26)</f>
        <v>4051.53</v>
      </c>
      <c r="M27" s="212"/>
      <c r="N27" s="213"/>
    </row>
    <row r="28" spans="1:14" ht="45" customHeight="1" thickBot="1" x14ac:dyDescent="0.3">
      <c r="A28" s="104"/>
      <c r="B28" s="105" t="s">
        <v>102</v>
      </c>
      <c r="C28" s="105"/>
      <c r="D28" s="277">
        <f>B27+C27+D27+E27+G27+H27+J27+K27+L27</f>
        <v>10002668.359999999</v>
      </c>
      <c r="E28" s="277"/>
      <c r="F28" s="278"/>
      <c r="G28" s="103"/>
      <c r="H28" s="103"/>
      <c r="I28" s="102"/>
      <c r="J28" s="102"/>
      <c r="K28" s="102"/>
      <c r="L28" s="102"/>
      <c r="M28" s="279"/>
      <c r="N28" s="280"/>
    </row>
    <row r="29" spans="1:14" x14ac:dyDescent="0.25">
      <c r="A29" s="282" t="s">
        <v>98</v>
      </c>
      <c r="B29" s="283"/>
      <c r="C29" s="288">
        <f>30000+55872.76</f>
        <v>85872.760000000009</v>
      </c>
      <c r="D29" s="289"/>
      <c r="E29" s="289"/>
      <c r="F29" s="290"/>
      <c r="G29" s="23"/>
      <c r="H29" s="23"/>
      <c r="I29" s="33"/>
      <c r="J29" s="33"/>
      <c r="K29" s="33"/>
      <c r="L29" s="33"/>
      <c r="M29" s="33"/>
      <c r="N29" s="33"/>
    </row>
    <row r="30" spans="1:14" ht="15.75" thickBot="1" x14ac:dyDescent="0.3">
      <c r="A30" s="284"/>
      <c r="B30" s="285"/>
      <c r="C30" s="291"/>
      <c r="D30" s="292"/>
      <c r="E30" s="292"/>
      <c r="F30" s="293"/>
      <c r="G30" s="223"/>
      <c r="H30" s="223"/>
      <c r="I30" s="224"/>
      <c r="J30" s="224"/>
      <c r="K30" s="224"/>
      <c r="L30" s="224"/>
      <c r="M30" s="224"/>
      <c r="N30" s="224"/>
    </row>
    <row r="31" spans="1:14" ht="27.75" customHeight="1" thickBot="1" x14ac:dyDescent="0.3">
      <c r="A31" s="286" t="s">
        <v>87</v>
      </c>
      <c r="B31" s="287"/>
      <c r="C31" s="235"/>
      <c r="D31" s="274">
        <f>D28+C29</f>
        <v>10088541.119999999</v>
      </c>
      <c r="E31" s="275"/>
      <c r="F31" s="276"/>
      <c r="G31" s="23"/>
      <c r="H31" s="23"/>
      <c r="I31" s="33"/>
      <c r="J31" s="33"/>
      <c r="K31" s="33"/>
      <c r="L31" s="33"/>
      <c r="M31" s="33"/>
      <c r="N31" s="33"/>
    </row>
    <row r="32" spans="1:14" ht="15" customHeight="1" x14ac:dyDescent="0.25">
      <c r="A32" s="281"/>
      <c r="B32" s="281"/>
      <c r="C32" s="281"/>
      <c r="D32" s="281"/>
      <c r="E32" s="281"/>
      <c r="F32" s="281"/>
      <c r="G32" s="23"/>
      <c r="H32" s="23"/>
      <c r="I32" s="33"/>
      <c r="J32" s="33"/>
      <c r="K32" s="33"/>
      <c r="L32" s="33"/>
      <c r="M32" s="33"/>
      <c r="N32" s="33"/>
    </row>
    <row r="33" spans="1:14" ht="23.25" x14ac:dyDescent="0.35">
      <c r="A33" s="175"/>
      <c r="B33" s="176"/>
      <c r="C33" s="176"/>
      <c r="D33" s="176"/>
      <c r="E33" s="176"/>
      <c r="F33" s="176"/>
      <c r="G33" s="177"/>
      <c r="H33" s="177"/>
      <c r="I33" s="33"/>
      <c r="J33" s="33"/>
      <c r="K33" s="33"/>
      <c r="L33" s="33"/>
      <c r="M33" s="33"/>
      <c r="N33" s="33"/>
    </row>
    <row r="34" spans="1:14" ht="23.25" x14ac:dyDescent="0.35">
      <c r="A34" s="244" t="s">
        <v>122</v>
      </c>
      <c r="B34" s="244"/>
      <c r="C34" s="244"/>
      <c r="D34" s="244"/>
      <c r="E34" s="244"/>
      <c r="F34" s="179"/>
      <c r="G34" s="178"/>
      <c r="H34" s="178"/>
    </row>
    <row r="35" spans="1:14" ht="23.25" x14ac:dyDescent="0.35">
      <c r="A35" s="244"/>
      <c r="B35" s="244"/>
      <c r="C35" s="244"/>
      <c r="D35" s="244"/>
      <c r="E35" s="244"/>
      <c r="F35" s="179"/>
      <c r="G35" s="178"/>
      <c r="H35" s="178"/>
    </row>
    <row r="36" spans="1:14" ht="23.25" x14ac:dyDescent="0.35">
      <c r="A36" s="244"/>
      <c r="B36" s="244"/>
      <c r="C36" s="244"/>
      <c r="D36" s="244"/>
      <c r="E36" s="244"/>
      <c r="F36" s="179"/>
      <c r="G36" s="178"/>
      <c r="H36" s="178"/>
    </row>
    <row r="37" spans="1:14" ht="23.25" x14ac:dyDescent="0.35">
      <c r="A37" s="244"/>
      <c r="B37" s="244"/>
      <c r="C37" s="244"/>
      <c r="D37" s="244"/>
      <c r="E37" s="244"/>
      <c r="F37" s="179"/>
      <c r="G37" s="178"/>
      <c r="H37" s="178"/>
    </row>
    <row r="38" spans="1:14" ht="20.25" x14ac:dyDescent="0.3">
      <c r="A38" s="244" t="s">
        <v>123</v>
      </c>
      <c r="B38" s="244"/>
      <c r="C38" s="244"/>
      <c r="D38" s="244"/>
      <c r="E38" s="244"/>
    </row>
    <row r="39" spans="1:14" ht="20.25" x14ac:dyDescent="0.3">
      <c r="A39" s="244"/>
      <c r="B39" s="244"/>
      <c r="C39" s="244"/>
      <c r="D39" s="244"/>
      <c r="E39" s="244"/>
    </row>
    <row r="40" spans="1:14" ht="20.25" x14ac:dyDescent="0.3">
      <c r="A40" s="244" t="s">
        <v>144</v>
      </c>
      <c r="B40" s="244"/>
      <c r="C40" s="244"/>
      <c r="D40" s="244"/>
      <c r="E40" s="244"/>
    </row>
    <row r="41" spans="1:14" ht="20.25" x14ac:dyDescent="0.3">
      <c r="A41" s="244"/>
      <c r="B41" s="244"/>
      <c r="C41" s="244"/>
      <c r="D41" s="244"/>
      <c r="E41" s="244"/>
    </row>
    <row r="42" spans="1:14" ht="20.25" x14ac:dyDescent="0.3">
      <c r="A42" s="245"/>
      <c r="B42" s="245"/>
      <c r="C42" s="245"/>
      <c r="D42" s="246"/>
      <c r="E42" s="246"/>
    </row>
  </sheetData>
  <mergeCells count="22">
    <mergeCell ref="L4:L5"/>
    <mergeCell ref="A2:N2"/>
    <mergeCell ref="B3:N3"/>
    <mergeCell ref="B4:B5"/>
    <mergeCell ref="D4:D5"/>
    <mergeCell ref="F4:F5"/>
    <mergeCell ref="G4:G5"/>
    <mergeCell ref="I4:I5"/>
    <mergeCell ref="M4:M5"/>
    <mergeCell ref="N4:N5"/>
    <mergeCell ref="K4:K5"/>
    <mergeCell ref="C4:C5"/>
    <mergeCell ref="E4:E5"/>
    <mergeCell ref="H4:H5"/>
    <mergeCell ref="J4:J5"/>
    <mergeCell ref="D31:F31"/>
    <mergeCell ref="D28:F28"/>
    <mergeCell ref="M28:N28"/>
    <mergeCell ref="A32:F32"/>
    <mergeCell ref="A29:B30"/>
    <mergeCell ref="A31:B31"/>
    <mergeCell ref="C29:F30"/>
  </mergeCells>
  <pageMargins left="0.7" right="0.7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REKAPITULACIJA</vt:lpstr>
      <vt:lpstr>JLP(R)FP-Ril 3. razina</vt:lpstr>
      <vt:lpstr>JLP(R)S FP-PiP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Racunovodstvo</cp:lastModifiedBy>
  <cp:lastPrinted>2022-12-09T13:02:14Z</cp:lastPrinted>
  <dcterms:created xsi:type="dcterms:W3CDTF">2013-09-12T11:30:46Z</dcterms:created>
  <dcterms:modified xsi:type="dcterms:W3CDTF">2022-12-13T11:53:43Z</dcterms:modified>
</cp:coreProperties>
</file>